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226"/>
  <workbookPr showInkAnnotation="0" hidePivotFieldList="1" checkCompatibility="1" autoCompressPictures="0"/>
  <workbookProtection workbookPassword="D99A" lockStructure="1"/>
  <bookViews>
    <workbookView xWindow="29680" yWindow="0" windowWidth="28720" windowHeight="20280"/>
  </bookViews>
  <sheets>
    <sheet name="ESTIMATE" sheetId="1" r:id="rId1"/>
    <sheet name="FINANCIAL BREAKOUT" sheetId="4" r:id="rId2"/>
  </sheets>
  <definedNames>
    <definedName name="_xlnm.Print_Area" localSheetId="0">ESTIMATE!$A:$F</definedName>
    <definedName name="_xlnm.Print_Area" localSheetId="1">'FINANCIAL BREAKOUT'!$A:$M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58" i="4" l="1"/>
  <c r="J259" i="4"/>
  <c r="J260" i="4"/>
  <c r="J261" i="4"/>
  <c r="J262" i="4"/>
  <c r="J263" i="4"/>
  <c r="J257" i="4"/>
  <c r="J244" i="4"/>
  <c r="J245" i="4"/>
  <c r="J246" i="4"/>
  <c r="J247" i="4"/>
  <c r="J248" i="4"/>
  <c r="J249" i="4"/>
  <c r="J243" i="4"/>
  <c r="J230" i="4"/>
  <c r="J231" i="4"/>
  <c r="J232" i="4"/>
  <c r="J233" i="4"/>
  <c r="J234" i="4"/>
  <c r="J235" i="4"/>
  <c r="J229" i="4"/>
  <c r="J216" i="4"/>
  <c r="J217" i="4"/>
  <c r="J218" i="4"/>
  <c r="J219" i="4"/>
  <c r="J220" i="4"/>
  <c r="J221" i="4"/>
  <c r="J215" i="4"/>
  <c r="J205" i="4"/>
  <c r="J206" i="4"/>
  <c r="J207" i="4"/>
  <c r="J204" i="4"/>
  <c r="J191" i="4"/>
  <c r="J192" i="4"/>
  <c r="J193" i="4"/>
  <c r="J194" i="4"/>
  <c r="J195" i="4"/>
  <c r="J196" i="4"/>
  <c r="J190" i="4"/>
  <c r="J177" i="4"/>
  <c r="J178" i="4"/>
  <c r="J179" i="4"/>
  <c r="J180" i="4"/>
  <c r="J181" i="4"/>
  <c r="J182" i="4"/>
  <c r="J176" i="4"/>
  <c r="J163" i="4"/>
  <c r="J164" i="4"/>
  <c r="J165" i="4"/>
  <c r="J166" i="4"/>
  <c r="J167" i="4"/>
  <c r="J168" i="4"/>
  <c r="J162" i="4"/>
  <c r="J147" i="4"/>
  <c r="J148" i="4"/>
  <c r="J149" i="4"/>
  <c r="J150" i="4"/>
  <c r="J151" i="4"/>
  <c r="J152" i="4"/>
  <c r="J153" i="4"/>
  <c r="J154" i="4"/>
  <c r="J146" i="4"/>
  <c r="J133" i="4"/>
  <c r="J134" i="4"/>
  <c r="J135" i="4"/>
  <c r="J136" i="4"/>
  <c r="J137" i="4"/>
  <c r="J138" i="4"/>
  <c r="J132" i="4"/>
  <c r="J119" i="4"/>
  <c r="J120" i="4"/>
  <c r="J121" i="4"/>
  <c r="J122" i="4"/>
  <c r="J123" i="4"/>
  <c r="J124" i="4"/>
  <c r="J118" i="4"/>
  <c r="J105" i="4"/>
  <c r="J106" i="4"/>
  <c r="J107" i="4"/>
  <c r="J108" i="4"/>
  <c r="J109" i="4"/>
  <c r="J110" i="4"/>
  <c r="J104" i="4"/>
  <c r="J89" i="4"/>
  <c r="J90" i="4"/>
  <c r="J91" i="4"/>
  <c r="J92" i="4"/>
  <c r="J93" i="4"/>
  <c r="J94" i="4"/>
  <c r="J95" i="4"/>
  <c r="J96" i="4"/>
  <c r="J88" i="4"/>
  <c r="J78" i="4"/>
  <c r="J79" i="4"/>
  <c r="J80" i="4"/>
  <c r="J77" i="4"/>
  <c r="J76" i="4"/>
  <c r="J75" i="4"/>
  <c r="J74" i="4"/>
  <c r="J66" i="4"/>
  <c r="J65" i="4"/>
  <c r="J64" i="4"/>
  <c r="J63" i="4"/>
  <c r="J48" i="4"/>
  <c r="J49" i="4"/>
  <c r="J50" i="4"/>
  <c r="J51" i="4"/>
  <c r="J52" i="4"/>
  <c r="J53" i="4"/>
  <c r="J54" i="4"/>
  <c r="J55" i="4"/>
  <c r="J47" i="4"/>
  <c r="J32" i="4"/>
  <c r="J33" i="4"/>
  <c r="J34" i="4"/>
  <c r="J35" i="4"/>
  <c r="J36" i="4"/>
  <c r="J37" i="4"/>
  <c r="J38" i="4"/>
  <c r="J39" i="4"/>
  <c r="J31" i="4"/>
  <c r="J41" i="4"/>
  <c r="G41" i="4"/>
  <c r="K31" i="4"/>
  <c r="E41" i="4"/>
  <c r="D3" i="4"/>
  <c r="E57" i="4"/>
  <c r="D4" i="4"/>
  <c r="E68" i="4"/>
  <c r="D5" i="4"/>
  <c r="E82" i="4"/>
  <c r="D6" i="4"/>
  <c r="E98" i="4"/>
  <c r="D7" i="4"/>
  <c r="E112" i="4"/>
  <c r="D8" i="4"/>
  <c r="E126" i="4"/>
  <c r="D9" i="4"/>
  <c r="E140" i="4"/>
  <c r="D10" i="4"/>
  <c r="E156" i="4"/>
  <c r="D11" i="4"/>
  <c r="E170" i="4"/>
  <c r="D12" i="4"/>
  <c r="E184" i="4"/>
  <c r="D13" i="4"/>
  <c r="E198" i="4"/>
  <c r="D14" i="4"/>
  <c r="E209" i="4"/>
  <c r="D15" i="4"/>
  <c r="E223" i="4"/>
  <c r="D16" i="4"/>
  <c r="E237" i="4"/>
  <c r="D17" i="4"/>
  <c r="E251" i="4"/>
  <c r="D18" i="4"/>
  <c r="E265" i="4"/>
  <c r="D19" i="4"/>
  <c r="D21" i="4"/>
  <c r="D22" i="4"/>
  <c r="D23" i="4"/>
  <c r="H41" i="4"/>
  <c r="G3" i="4"/>
  <c r="H57" i="4"/>
  <c r="G4" i="4"/>
  <c r="H68" i="4"/>
  <c r="G5" i="4"/>
  <c r="H82" i="4"/>
  <c r="G6" i="4"/>
  <c r="H98" i="4"/>
  <c r="G7" i="4"/>
  <c r="H112" i="4"/>
  <c r="G8" i="4"/>
  <c r="H126" i="4"/>
  <c r="G9" i="4"/>
  <c r="H140" i="4"/>
  <c r="G10" i="4"/>
  <c r="H156" i="4"/>
  <c r="G11" i="4"/>
  <c r="H170" i="4"/>
  <c r="G12" i="4"/>
  <c r="H184" i="4"/>
  <c r="G13" i="4"/>
  <c r="H198" i="4"/>
  <c r="G14" i="4"/>
  <c r="H209" i="4"/>
  <c r="G15" i="4"/>
  <c r="H223" i="4"/>
  <c r="G16" i="4"/>
  <c r="H237" i="4"/>
  <c r="G17" i="4"/>
  <c r="H251" i="4"/>
  <c r="G18" i="4"/>
  <c r="H265" i="4"/>
  <c r="G19" i="4"/>
  <c r="G23" i="4"/>
  <c r="H23" i="4"/>
  <c r="G25" i="4"/>
  <c r="F25" i="4"/>
  <c r="D25" i="4"/>
  <c r="F31" i="4"/>
  <c r="D41" i="4"/>
  <c r="C3" i="4"/>
  <c r="D57" i="4"/>
  <c r="C4" i="4"/>
  <c r="D68" i="4"/>
  <c r="C5" i="4"/>
  <c r="D82" i="4"/>
  <c r="C6" i="4"/>
  <c r="D98" i="4"/>
  <c r="C7" i="4"/>
  <c r="D112" i="4"/>
  <c r="C8" i="4"/>
  <c r="D126" i="4"/>
  <c r="C9" i="4"/>
  <c r="D140" i="4"/>
  <c r="C10" i="4"/>
  <c r="D156" i="4"/>
  <c r="C11" i="4"/>
  <c r="D170" i="4"/>
  <c r="C12" i="4"/>
  <c r="D184" i="4"/>
  <c r="C13" i="4"/>
  <c r="D198" i="4"/>
  <c r="C14" i="4"/>
  <c r="D209" i="4"/>
  <c r="C15" i="4"/>
  <c r="D223" i="4"/>
  <c r="C16" i="4"/>
  <c r="D237" i="4"/>
  <c r="C17" i="4"/>
  <c r="D251" i="4"/>
  <c r="C18" i="4"/>
  <c r="D265" i="4"/>
  <c r="C19" i="4"/>
  <c r="C23" i="4"/>
  <c r="C25" i="4"/>
  <c r="F39" i="4"/>
  <c r="F38" i="4"/>
  <c r="F37" i="4"/>
  <c r="F36" i="4"/>
  <c r="F35" i="4"/>
  <c r="F34" i="4"/>
  <c r="F33" i="4"/>
  <c r="F32" i="4"/>
  <c r="F55" i="4"/>
  <c r="F54" i="4"/>
  <c r="F53" i="4"/>
  <c r="F52" i="4"/>
  <c r="F51" i="4"/>
  <c r="F50" i="4"/>
  <c r="F49" i="4"/>
  <c r="F48" i="4"/>
  <c r="F47" i="4"/>
  <c r="F66" i="4"/>
  <c r="F65" i="4"/>
  <c r="F64" i="4"/>
  <c r="F63" i="4"/>
  <c r="F96" i="4"/>
  <c r="F95" i="4"/>
  <c r="F94" i="4"/>
  <c r="F93" i="4"/>
  <c r="F92" i="4"/>
  <c r="F91" i="4"/>
  <c r="F90" i="4"/>
  <c r="F89" i="4"/>
  <c r="F88" i="4"/>
  <c r="F80" i="4"/>
  <c r="F79" i="4"/>
  <c r="F78" i="4"/>
  <c r="F77" i="4"/>
  <c r="F76" i="4"/>
  <c r="F75" i="4"/>
  <c r="F74" i="4"/>
  <c r="F110" i="4"/>
  <c r="F109" i="4"/>
  <c r="F108" i="4"/>
  <c r="F107" i="4"/>
  <c r="F106" i="4"/>
  <c r="F105" i="4"/>
  <c r="F104" i="4"/>
  <c r="F124" i="4"/>
  <c r="F123" i="4"/>
  <c r="F122" i="4"/>
  <c r="F121" i="4"/>
  <c r="F120" i="4"/>
  <c r="F119" i="4"/>
  <c r="F118" i="4"/>
  <c r="F138" i="4"/>
  <c r="F137" i="4"/>
  <c r="F136" i="4"/>
  <c r="F135" i="4"/>
  <c r="F134" i="4"/>
  <c r="F133" i="4"/>
  <c r="F132" i="4"/>
  <c r="F154" i="4"/>
  <c r="F153" i="4"/>
  <c r="F152" i="4"/>
  <c r="F151" i="4"/>
  <c r="F150" i="4"/>
  <c r="F149" i="4"/>
  <c r="F148" i="4"/>
  <c r="F147" i="4"/>
  <c r="F146" i="4"/>
  <c r="F168" i="4"/>
  <c r="F167" i="4"/>
  <c r="F166" i="4"/>
  <c r="F165" i="4"/>
  <c r="F164" i="4"/>
  <c r="F163" i="4"/>
  <c r="F162" i="4"/>
  <c r="F182" i="4"/>
  <c r="F181" i="4"/>
  <c r="F180" i="4"/>
  <c r="F179" i="4"/>
  <c r="F178" i="4"/>
  <c r="F177" i="4"/>
  <c r="F176" i="4"/>
  <c r="F196" i="4"/>
  <c r="F195" i="4"/>
  <c r="F194" i="4"/>
  <c r="F193" i="4"/>
  <c r="F192" i="4"/>
  <c r="F191" i="4"/>
  <c r="F190" i="4"/>
  <c r="F207" i="4"/>
  <c r="F206" i="4"/>
  <c r="F205" i="4"/>
  <c r="F204" i="4"/>
  <c r="F221" i="4"/>
  <c r="F220" i="4"/>
  <c r="F219" i="4"/>
  <c r="F218" i="4"/>
  <c r="F217" i="4"/>
  <c r="F216" i="4"/>
  <c r="F215" i="4"/>
  <c r="F235" i="4"/>
  <c r="F234" i="4"/>
  <c r="F233" i="4"/>
  <c r="F232" i="4"/>
  <c r="F231" i="4"/>
  <c r="F230" i="4"/>
  <c r="F229" i="4"/>
  <c r="F249" i="4"/>
  <c r="F248" i="4"/>
  <c r="F247" i="4"/>
  <c r="F246" i="4"/>
  <c r="F245" i="4"/>
  <c r="F244" i="4"/>
  <c r="F243" i="4"/>
  <c r="F263" i="4"/>
  <c r="F262" i="4"/>
  <c r="F261" i="4"/>
  <c r="F260" i="4"/>
  <c r="F257" i="4"/>
  <c r="F258" i="4"/>
  <c r="F259" i="4"/>
  <c r="J265" i="4"/>
  <c r="G265" i="4"/>
  <c r="F265" i="4"/>
  <c r="F251" i="4"/>
  <c r="F237" i="4"/>
  <c r="F223" i="4"/>
  <c r="F209" i="4"/>
  <c r="F198" i="4"/>
  <c r="F184" i="4"/>
  <c r="F170" i="4"/>
  <c r="F156" i="4"/>
  <c r="F140" i="4"/>
  <c r="F126" i="4"/>
  <c r="F112" i="4"/>
  <c r="F98" i="4"/>
  <c r="F82" i="4"/>
  <c r="F68" i="4"/>
  <c r="F57" i="4"/>
  <c r="F41" i="4"/>
  <c r="F3" i="4"/>
  <c r="F19" i="4"/>
  <c r="J57" i="4"/>
  <c r="F4" i="4"/>
  <c r="J68" i="4"/>
  <c r="F5" i="4"/>
  <c r="J82" i="4"/>
  <c r="F6" i="4"/>
  <c r="J98" i="4"/>
  <c r="F7" i="4"/>
  <c r="J112" i="4"/>
  <c r="F8" i="4"/>
  <c r="J126" i="4"/>
  <c r="F9" i="4"/>
  <c r="J140" i="4"/>
  <c r="F10" i="4"/>
  <c r="J156" i="4"/>
  <c r="F11" i="4"/>
  <c r="J170" i="4"/>
  <c r="F12" i="4"/>
  <c r="J184" i="4"/>
  <c r="F13" i="4"/>
  <c r="J198" i="4"/>
  <c r="F14" i="4"/>
  <c r="J209" i="4"/>
  <c r="F15" i="4"/>
  <c r="J223" i="4"/>
  <c r="F16" i="4"/>
  <c r="J237" i="4"/>
  <c r="F17" i="4"/>
  <c r="J251" i="4"/>
  <c r="F18" i="4"/>
  <c r="F23" i="4"/>
  <c r="D255" i="4"/>
  <c r="D241" i="4"/>
  <c r="D227" i="4"/>
  <c r="D213" i="4"/>
  <c r="D202" i="4"/>
  <c r="D188" i="4"/>
  <c r="D174" i="4"/>
  <c r="D160" i="4"/>
  <c r="D144" i="4"/>
  <c r="D130" i="4"/>
  <c r="D116" i="4"/>
  <c r="D102" i="4"/>
  <c r="D86" i="4"/>
  <c r="D72" i="4"/>
  <c r="D61" i="4"/>
  <c r="D45" i="4"/>
  <c r="D29" i="4"/>
  <c r="G251" i="4"/>
  <c r="G237" i="4"/>
  <c r="G223" i="4"/>
  <c r="G209" i="4"/>
  <c r="G198" i="4"/>
  <c r="G184" i="4"/>
  <c r="G170" i="4"/>
  <c r="G156" i="4"/>
  <c r="G140" i="4"/>
  <c r="G126" i="4"/>
  <c r="G112" i="4"/>
  <c r="G98" i="4"/>
  <c r="G82" i="4"/>
  <c r="G68" i="4"/>
  <c r="G57" i="4"/>
  <c r="E11" i="4"/>
  <c r="H22" i="4" a="1"/>
  <c r="H22" i="4"/>
  <c r="E21" i="4"/>
  <c r="AU23" i="4"/>
  <c r="AT23" i="4"/>
  <c r="B3" i="4"/>
  <c r="AU3" i="4"/>
  <c r="AT3" i="4"/>
  <c r="AU22" i="4"/>
  <c r="AT22" i="4"/>
  <c r="AU4" i="4"/>
  <c r="B4" i="4"/>
  <c r="AT4" i="4"/>
  <c r="AU5" i="4"/>
  <c r="B5" i="4"/>
  <c r="AT5" i="4"/>
  <c r="AU6" i="4"/>
  <c r="B6" i="4"/>
  <c r="AT6" i="4"/>
  <c r="AU7" i="4"/>
  <c r="B7" i="4"/>
  <c r="AT7" i="4"/>
  <c r="AU8" i="4"/>
  <c r="B8" i="4"/>
  <c r="AT8" i="4"/>
  <c r="AU9" i="4"/>
  <c r="B9" i="4"/>
  <c r="AT9" i="4"/>
  <c r="AU10" i="4"/>
  <c r="B10" i="4"/>
  <c r="AT10" i="4"/>
  <c r="AU11" i="4"/>
  <c r="B11" i="4"/>
  <c r="AT11" i="4"/>
  <c r="AU12" i="4"/>
  <c r="B12" i="4"/>
  <c r="AT12" i="4"/>
  <c r="AU13" i="4"/>
  <c r="B13" i="4"/>
  <c r="AT13" i="4"/>
  <c r="AU14" i="4"/>
  <c r="B14" i="4"/>
  <c r="AT14" i="4"/>
  <c r="AU15" i="4"/>
  <c r="B15" i="4"/>
  <c r="AT15" i="4"/>
  <c r="AU16" i="4"/>
  <c r="B16" i="4"/>
  <c r="AT16" i="4"/>
  <c r="AU17" i="4"/>
  <c r="B17" i="4"/>
  <c r="AT17" i="4"/>
  <c r="AU18" i="4"/>
  <c r="B18" i="4"/>
  <c r="AT18" i="4"/>
  <c r="B19" i="4"/>
  <c r="AU19" i="4"/>
  <c r="AT19" i="4"/>
  <c r="AY3" i="4" a="1"/>
  <c r="AY3" i="4"/>
  <c r="AZ3" i="4" a="1"/>
  <c r="AZ3" i="4"/>
  <c r="AV23" i="4"/>
  <c r="AV3" i="4"/>
  <c r="AV22" i="4"/>
  <c r="AV4" i="4"/>
  <c r="AV5" i="4"/>
  <c r="AV6" i="4"/>
  <c r="AV7" i="4"/>
  <c r="AV8" i="4"/>
  <c r="AV9" i="4"/>
  <c r="AV10" i="4"/>
  <c r="AV11" i="4"/>
  <c r="AV12" i="4"/>
  <c r="AV13" i="4"/>
  <c r="AV14" i="4"/>
  <c r="AV15" i="4"/>
  <c r="AV16" i="4"/>
  <c r="AV17" i="4"/>
  <c r="AV18" i="4"/>
  <c r="AV19" i="4"/>
  <c r="BA3" i="4" a="1"/>
  <c r="BA3" i="4"/>
  <c r="E19" i="4"/>
  <c r="E18" i="4"/>
  <c r="E17" i="4"/>
  <c r="E16" i="4"/>
  <c r="E15" i="4"/>
  <c r="E14" i="4"/>
  <c r="E13" i="4"/>
  <c r="E12" i="4"/>
  <c r="E10" i="4"/>
  <c r="E9" i="4"/>
  <c r="E8" i="4"/>
  <c r="E7" i="4"/>
  <c r="E6" i="4"/>
  <c r="E5" i="4"/>
  <c r="E4" i="4"/>
  <c r="E3" i="4"/>
  <c r="E23" i="4"/>
  <c r="K148" i="4"/>
  <c r="K149" i="4"/>
  <c r="AY4" i="4" a="1"/>
  <c r="AY4" i="4"/>
  <c r="I4" i="4"/>
  <c r="AW4" i="4"/>
  <c r="I19" i="4"/>
  <c r="AW19" i="4"/>
  <c r="BB4" i="4"/>
  <c r="C11" i="1"/>
  <c r="K88" i="4"/>
  <c r="K33" i="4"/>
  <c r="K34" i="4"/>
  <c r="K35" i="4"/>
  <c r="K36" i="4"/>
  <c r="K37" i="4"/>
  <c r="K38" i="4"/>
  <c r="K39" i="4"/>
  <c r="K32" i="4"/>
  <c r="K41" i="4"/>
  <c r="H3" i="4"/>
  <c r="K49" i="4"/>
  <c r="K50" i="4"/>
  <c r="K51" i="4"/>
  <c r="K52" i="4"/>
  <c r="K53" i="4"/>
  <c r="K54" i="4"/>
  <c r="K55" i="4"/>
  <c r="K47" i="4"/>
  <c r="K48" i="4"/>
  <c r="K57" i="4"/>
  <c r="H4" i="4"/>
  <c r="K65" i="4"/>
  <c r="K66" i="4"/>
  <c r="K63" i="4"/>
  <c r="K64" i="4"/>
  <c r="K68" i="4"/>
  <c r="H5" i="4"/>
  <c r="K76" i="4"/>
  <c r="K77" i="4"/>
  <c r="K78" i="4"/>
  <c r="K79" i="4"/>
  <c r="K80" i="4"/>
  <c r="K74" i="4"/>
  <c r="K75" i="4"/>
  <c r="K82" i="4"/>
  <c r="H6" i="4"/>
  <c r="K90" i="4"/>
  <c r="K91" i="4"/>
  <c r="K92" i="4"/>
  <c r="K93" i="4"/>
  <c r="K94" i="4"/>
  <c r="K95" i="4"/>
  <c r="K96" i="4"/>
  <c r="K89" i="4"/>
  <c r="K98" i="4"/>
  <c r="H7" i="4"/>
  <c r="K106" i="4"/>
  <c r="K107" i="4"/>
  <c r="K108" i="4"/>
  <c r="K109" i="4"/>
  <c r="K110" i="4"/>
  <c r="K104" i="4"/>
  <c r="K105" i="4"/>
  <c r="K112" i="4"/>
  <c r="H8" i="4"/>
  <c r="K120" i="4"/>
  <c r="K121" i="4"/>
  <c r="K122" i="4"/>
  <c r="K123" i="4"/>
  <c r="K124" i="4"/>
  <c r="K118" i="4"/>
  <c r="K119" i="4"/>
  <c r="K126" i="4"/>
  <c r="H9" i="4"/>
  <c r="K134" i="4"/>
  <c r="K135" i="4"/>
  <c r="K136" i="4"/>
  <c r="K137" i="4"/>
  <c r="K138" i="4"/>
  <c r="K132" i="4"/>
  <c r="K133" i="4"/>
  <c r="K140" i="4"/>
  <c r="H10" i="4"/>
  <c r="K150" i="4"/>
  <c r="K151" i="4"/>
  <c r="K152" i="4"/>
  <c r="K153" i="4"/>
  <c r="K154" i="4"/>
  <c r="K146" i="4"/>
  <c r="K147" i="4"/>
  <c r="K156" i="4"/>
  <c r="H11" i="4"/>
  <c r="K164" i="4"/>
  <c r="K165" i="4"/>
  <c r="K166" i="4"/>
  <c r="K167" i="4"/>
  <c r="K168" i="4"/>
  <c r="K162" i="4"/>
  <c r="K163" i="4"/>
  <c r="K170" i="4"/>
  <c r="H12" i="4"/>
  <c r="K178" i="4"/>
  <c r="K179" i="4"/>
  <c r="K180" i="4"/>
  <c r="K181" i="4"/>
  <c r="K182" i="4"/>
  <c r="K176" i="4"/>
  <c r="K177" i="4"/>
  <c r="K184" i="4"/>
  <c r="H13" i="4"/>
  <c r="K192" i="4"/>
  <c r="K193" i="4"/>
  <c r="K194" i="4"/>
  <c r="K195" i="4"/>
  <c r="K196" i="4"/>
  <c r="K190" i="4"/>
  <c r="K191" i="4"/>
  <c r="K198" i="4"/>
  <c r="H14" i="4"/>
  <c r="K206" i="4"/>
  <c r="K207" i="4"/>
  <c r="K204" i="4"/>
  <c r="K205" i="4"/>
  <c r="K209" i="4"/>
  <c r="H15" i="4"/>
  <c r="K217" i="4"/>
  <c r="K218" i="4"/>
  <c r="K219" i="4"/>
  <c r="K220" i="4"/>
  <c r="K221" i="4"/>
  <c r="K215" i="4"/>
  <c r="K216" i="4"/>
  <c r="K223" i="4"/>
  <c r="H16" i="4"/>
  <c r="K231" i="4"/>
  <c r="K232" i="4"/>
  <c r="K233" i="4"/>
  <c r="K234" i="4"/>
  <c r="K235" i="4"/>
  <c r="K229" i="4"/>
  <c r="K230" i="4"/>
  <c r="K237" i="4"/>
  <c r="H17" i="4"/>
  <c r="K243" i="4"/>
  <c r="K244" i="4"/>
  <c r="K245" i="4"/>
  <c r="K246" i="4"/>
  <c r="K247" i="4"/>
  <c r="K248" i="4"/>
  <c r="K249" i="4"/>
  <c r="K251" i="4"/>
  <c r="H18" i="4"/>
  <c r="K257" i="4"/>
  <c r="K258" i="4"/>
  <c r="K259" i="4"/>
  <c r="K260" i="4"/>
  <c r="K261" i="4"/>
  <c r="K262" i="4"/>
  <c r="K263" i="4"/>
  <c r="K265" i="4"/>
  <c r="H19" i="4"/>
  <c r="H11" i="1"/>
  <c r="F36" i="1"/>
  <c r="BA4" i="4" a="1"/>
  <c r="BA4" i="4"/>
  <c r="F11" i="1"/>
  <c r="AY5" i="4" a="1"/>
  <c r="AY5" i="4"/>
  <c r="BA5" i="4" a="1"/>
  <c r="BA5" i="4"/>
  <c r="F12" i="1"/>
  <c r="AY6" i="4" a="1"/>
  <c r="AY6" i="4"/>
  <c r="BA6" i="4" a="1"/>
  <c r="BA6" i="4"/>
  <c r="F13" i="1"/>
  <c r="AY7" i="4" a="1"/>
  <c r="AY7" i="4"/>
  <c r="BA7" i="4" a="1"/>
  <c r="BA7" i="4"/>
  <c r="F14" i="1"/>
  <c r="AY8" i="4" a="1"/>
  <c r="AY8" i="4"/>
  <c r="BA8" i="4" a="1"/>
  <c r="BA8" i="4"/>
  <c r="F15" i="1"/>
  <c r="AY9" i="4" a="1"/>
  <c r="AY9" i="4"/>
  <c r="BA9" i="4" a="1"/>
  <c r="BA9" i="4"/>
  <c r="F16" i="1"/>
  <c r="AY10" i="4" a="1"/>
  <c r="AY10" i="4"/>
  <c r="BA10" i="4" a="1"/>
  <c r="BA10" i="4"/>
  <c r="F17" i="1"/>
  <c r="AY11" i="4" a="1"/>
  <c r="AY11" i="4"/>
  <c r="BA11" i="4" a="1"/>
  <c r="BA11" i="4"/>
  <c r="F18" i="1"/>
  <c r="AY12" i="4" a="1"/>
  <c r="AY12" i="4"/>
  <c r="BA12" i="4" a="1"/>
  <c r="BA12" i="4"/>
  <c r="F19" i="1"/>
  <c r="AY13" i="4" a="1"/>
  <c r="AY13" i="4"/>
  <c r="BA13" i="4" a="1"/>
  <c r="BA13" i="4"/>
  <c r="F20" i="1"/>
  <c r="AY14" i="4" a="1"/>
  <c r="AY14" i="4"/>
  <c r="BA14" i="4" a="1"/>
  <c r="BA14" i="4"/>
  <c r="F21" i="1"/>
  <c r="AY15" i="4" a="1"/>
  <c r="AY15" i="4"/>
  <c r="BA15" i="4" a="1"/>
  <c r="BA15" i="4"/>
  <c r="F22" i="1"/>
  <c r="AY16" i="4" a="1"/>
  <c r="AY16" i="4"/>
  <c r="BA16" i="4" a="1"/>
  <c r="BA16" i="4"/>
  <c r="F23" i="1"/>
  <c r="AY17" i="4" a="1"/>
  <c r="AY17" i="4"/>
  <c r="BA17" i="4" a="1"/>
  <c r="BA17" i="4"/>
  <c r="F24" i="1"/>
  <c r="AY18" i="4" a="1"/>
  <c r="AY18" i="4"/>
  <c r="BA18" i="4" a="1"/>
  <c r="BA18" i="4"/>
  <c r="F25" i="1"/>
  <c r="AY19" i="4" a="1"/>
  <c r="AY19" i="4"/>
  <c r="BA19" i="4" a="1"/>
  <c r="BA19" i="4"/>
  <c r="F26" i="1"/>
  <c r="AY20" i="4" a="1"/>
  <c r="AY20" i="4"/>
  <c r="F27" i="1"/>
  <c r="AY21" i="4" a="1"/>
  <c r="AY21" i="4"/>
  <c r="F28" i="1"/>
  <c r="AY22" i="4" a="1"/>
  <c r="AY22" i="4"/>
  <c r="F29" i="1"/>
  <c r="AY23" i="4" a="1"/>
  <c r="AY23" i="4"/>
  <c r="F30" i="1"/>
  <c r="F31" i="1"/>
  <c r="F10" i="1"/>
  <c r="I3" i="4"/>
  <c r="AW3" i="4"/>
  <c r="BB3" i="4"/>
  <c r="C10" i="1"/>
  <c r="I6" i="4"/>
  <c r="AW6" i="4"/>
  <c r="I8" i="4"/>
  <c r="AW8" i="4"/>
  <c r="AW5" i="4"/>
  <c r="BB5" i="4"/>
  <c r="C12" i="1"/>
  <c r="BB6" i="4"/>
  <c r="C13" i="1"/>
  <c r="AW7" i="4"/>
  <c r="BB7" i="4"/>
  <c r="C14" i="1"/>
  <c r="BB8" i="4"/>
  <c r="C15" i="1"/>
  <c r="AW9" i="4"/>
  <c r="BB9" i="4"/>
  <c r="C16" i="1"/>
  <c r="AW10" i="4"/>
  <c r="BB10" i="4"/>
  <c r="C17" i="1"/>
  <c r="AW11" i="4"/>
  <c r="BB11" i="4"/>
  <c r="C18" i="1"/>
  <c r="AW12" i="4"/>
  <c r="BB12" i="4"/>
  <c r="C19" i="1"/>
  <c r="AW13" i="4"/>
  <c r="BB13" i="4"/>
  <c r="C20" i="1"/>
  <c r="AW14" i="4"/>
  <c r="BB14" i="4"/>
  <c r="C21" i="1"/>
  <c r="AW15" i="4"/>
  <c r="BB15" i="4"/>
  <c r="C22" i="1"/>
  <c r="AW16" i="4"/>
  <c r="BB16" i="4"/>
  <c r="C23" i="1"/>
  <c r="AW17" i="4"/>
  <c r="BB17" i="4"/>
  <c r="C24" i="1"/>
  <c r="AW18" i="4"/>
  <c r="BB18" i="4"/>
  <c r="C25" i="1"/>
  <c r="BB19" i="4"/>
  <c r="C26" i="1"/>
  <c r="C27" i="1"/>
  <c r="C28" i="1"/>
  <c r="C29" i="1"/>
  <c r="C30" i="1"/>
  <c r="C31" i="1"/>
  <c r="F34" i="1"/>
  <c r="F33" i="1"/>
  <c r="A28" i="1"/>
  <c r="A29" i="1"/>
  <c r="A30" i="1"/>
  <c r="A31" i="1"/>
  <c r="AZ11" i="4" a="1"/>
  <c r="AZ11" i="4"/>
  <c r="A18" i="1"/>
  <c r="AZ12" i="4" a="1"/>
  <c r="AZ12" i="4"/>
  <c r="A19" i="1"/>
  <c r="AZ13" i="4" a="1"/>
  <c r="AZ13" i="4"/>
  <c r="A20" i="1"/>
  <c r="AZ14" i="4" a="1"/>
  <c r="AZ14" i="4"/>
  <c r="A21" i="1"/>
  <c r="AZ15" i="4" a="1"/>
  <c r="AZ15" i="4"/>
  <c r="A22" i="1"/>
  <c r="AZ16" i="4" a="1"/>
  <c r="AZ16" i="4"/>
  <c r="A23" i="1"/>
  <c r="AZ17" i="4" a="1"/>
  <c r="AZ17" i="4"/>
  <c r="A24" i="1"/>
  <c r="AZ18" i="4" a="1"/>
  <c r="AZ18" i="4"/>
  <c r="A25" i="1"/>
  <c r="AZ19" i="4" a="1"/>
  <c r="AZ19" i="4"/>
  <c r="A26" i="1"/>
  <c r="A27" i="1"/>
  <c r="A10" i="1"/>
  <c r="AZ4" i="4" a="1"/>
  <c r="AZ4" i="4"/>
  <c r="A11" i="1"/>
  <c r="AZ5" i="4" a="1"/>
  <c r="AZ5" i="4"/>
  <c r="A12" i="1"/>
  <c r="AZ6" i="4" a="1"/>
  <c r="AZ6" i="4"/>
  <c r="A13" i="1"/>
  <c r="AZ7" i="4" a="1"/>
  <c r="AZ7" i="4"/>
  <c r="A14" i="1"/>
  <c r="AZ8" i="4" a="1"/>
  <c r="AZ8" i="4"/>
  <c r="A15" i="1"/>
  <c r="AZ9" i="4" a="1"/>
  <c r="AZ9" i="4"/>
  <c r="A16" i="1"/>
  <c r="AZ10" i="4" a="1"/>
  <c r="AZ10" i="4"/>
  <c r="A17" i="1"/>
  <c r="BB20" i="4"/>
  <c r="BB21" i="4"/>
  <c r="BB22" i="4"/>
  <c r="BB23" i="4"/>
  <c r="I5" i="4"/>
  <c r="I7" i="4"/>
  <c r="I9" i="4"/>
  <c r="I10" i="4"/>
  <c r="I11" i="4"/>
  <c r="I12" i="4"/>
  <c r="I13" i="4"/>
  <c r="I14" i="4"/>
  <c r="I15" i="4"/>
  <c r="I16" i="4"/>
  <c r="I17" i="4"/>
  <c r="I18" i="4"/>
  <c r="AZ20" i="4" a="1"/>
  <c r="AZ20" i="4"/>
  <c r="AZ21" i="4" a="1"/>
  <c r="AZ21" i="4"/>
  <c r="AZ22" i="4" a="1"/>
  <c r="AZ22" i="4"/>
  <c r="AZ23" i="4" a="1"/>
  <c r="AZ23" i="4"/>
  <c r="BA20" i="4" a="1"/>
  <c r="BA20" i="4"/>
  <c r="BA21" i="4" a="1"/>
  <c r="BA21" i="4"/>
  <c r="BA22" i="4" a="1"/>
  <c r="BA22" i="4"/>
  <c r="BA23" i="4" a="1"/>
  <c r="BA23" i="4"/>
  <c r="D5" i="1"/>
  <c r="D4" i="1"/>
  <c r="D3" i="1"/>
  <c r="B4" i="1"/>
  <c r="B5" i="1"/>
  <c r="B6" i="1"/>
  <c r="B3" i="1"/>
</calcChain>
</file>

<file path=xl/sharedStrings.xml><?xml version="1.0" encoding="utf-8"?>
<sst xmlns="http://schemas.openxmlformats.org/spreadsheetml/2006/main" count="553" uniqueCount="131">
  <si>
    <t>Rentals</t>
  </si>
  <si>
    <t>ESTIMATE LINE ITEM</t>
  </si>
  <si>
    <t>2013 EST COST</t>
  </si>
  <si>
    <t>EVENT:</t>
  </si>
  <si>
    <t>LOCATION:</t>
  </si>
  <si>
    <t>MANAGER</t>
  </si>
  <si>
    <t>CLIENT:</t>
  </si>
  <si>
    <t>DATE:</t>
  </si>
  <si>
    <t>TIME:</t>
  </si>
  <si>
    <t>EVENT DETAILS</t>
  </si>
  <si>
    <t>Line Item</t>
  </si>
  <si>
    <t>Location Rental Fee</t>
  </si>
  <si>
    <t>Catering</t>
  </si>
  <si>
    <t xml:space="preserve">  Tax</t>
  </si>
  <si>
    <t>Facilities</t>
  </si>
  <si>
    <t>Walkie Talkies</t>
  </si>
  <si>
    <t>Entertainment</t>
  </si>
  <si>
    <t>Parking</t>
  </si>
  <si>
    <t>Contingency (5%)</t>
  </si>
  <si>
    <t>Subtotal</t>
  </si>
  <si>
    <t>Printing</t>
  </si>
  <si>
    <t>Invitations &amp; Printing</t>
  </si>
  <si>
    <t>Per Person Cost</t>
  </si>
  <si>
    <t>Total</t>
  </si>
  <si>
    <t>Food</t>
  </si>
  <si>
    <t>Beverages</t>
  </si>
  <si>
    <t>Gratuity</t>
  </si>
  <si>
    <t>Florals</t>
  </si>
  <si>
    <t>Technical Production</t>
  </si>
  <si>
    <t>Section 14 Total</t>
  </si>
  <si>
    <t>Section 15 Total</t>
  </si>
  <si>
    <t>Section 13 Total</t>
  </si>
  <si>
    <t>Section 12 Total</t>
  </si>
  <si>
    <t>Section 11 Total</t>
  </si>
  <si>
    <t>Section 10 Total</t>
  </si>
  <si>
    <t>Section 9 Total</t>
  </si>
  <si>
    <t>Section 8 Total</t>
  </si>
  <si>
    <t>Section 7 Total</t>
  </si>
  <si>
    <t>Section 6 Total</t>
  </si>
  <si>
    <t>Section 5 Total</t>
  </si>
  <si>
    <t>Section 4 Total</t>
  </si>
  <si>
    <t>Section 3 Total</t>
  </si>
  <si>
    <t>Section 2 Total</t>
  </si>
  <si>
    <t>Section 1 Total</t>
  </si>
  <si>
    <t>Data Processing</t>
  </si>
  <si>
    <t>Student labor</t>
  </si>
  <si>
    <t>Nametags</t>
  </si>
  <si>
    <t>Security/DPS</t>
  </si>
  <si>
    <t>Gifts / Awards</t>
  </si>
  <si>
    <t>Art Direction Elements</t>
  </si>
  <si>
    <t>Photography / Videography</t>
  </si>
  <si>
    <t>Travel</t>
  </si>
  <si>
    <t>Section 16 Total</t>
  </si>
  <si>
    <t>Section 17 Total</t>
  </si>
  <si>
    <t>Detail</t>
  </si>
  <si>
    <t>Estimate</t>
  </si>
  <si>
    <t>VENDOR</t>
  </si>
  <si>
    <t>NOTES</t>
  </si>
  <si>
    <t>Row</t>
  </si>
  <si>
    <t>ITEM</t>
  </si>
  <si>
    <t>DESCRIPTION:</t>
  </si>
  <si>
    <t>Crue services</t>
  </si>
  <si>
    <t>DESCRIPTION</t>
  </si>
  <si>
    <t>DESC</t>
  </si>
  <si>
    <t>end</t>
  </si>
  <si>
    <t>Contingency (5%):</t>
  </si>
  <si>
    <t>Date</t>
  </si>
  <si>
    <t>Client Signature</t>
  </si>
  <si>
    <t>Event Manager Signature</t>
  </si>
  <si>
    <t>FORMULAS - DO NOT TOUCH AREA ABOVE</t>
  </si>
  <si>
    <t xml:space="preserve">Row Height </t>
  </si>
  <si>
    <t>12:00AM - 12:00PM</t>
  </si>
  <si>
    <t>Estimate Cost Per Person:</t>
  </si>
  <si>
    <t>Item Count</t>
  </si>
  <si>
    <t>Estimated Total:</t>
  </si>
  <si>
    <t xml:space="preserve">Event:    </t>
  </si>
  <si>
    <t xml:space="preserve">Location:    </t>
  </si>
  <si>
    <t xml:space="preserve">Manager:    </t>
  </si>
  <si>
    <t xml:space="preserve">Client:    </t>
  </si>
  <si>
    <t>CRUE Events Services</t>
  </si>
  <si>
    <t>Line Item List</t>
  </si>
  <si>
    <t xml:space="preserve">UPDATED COST </t>
  </si>
  <si>
    <t>OVERALL EVENT NOTES</t>
  </si>
  <si>
    <t>UPDATED COST</t>
  </si>
  <si>
    <t>Estimate Sent</t>
  </si>
  <si>
    <t>Yes</t>
  </si>
  <si>
    <t>Estimate Sent &amp; Approved:</t>
  </si>
  <si>
    <t>RSVP/ESVP</t>
  </si>
  <si>
    <t>1 row-16, 2 rows-28, 3 rows-40, 4 rows-52</t>
  </si>
  <si>
    <t>PY ACTUAL</t>
  </si>
  <si>
    <t>CY EST COST</t>
  </si>
  <si>
    <t>EST VAR PY v CY</t>
  </si>
  <si>
    <t>CY ACTUAL</t>
  </si>
  <si>
    <t>VAR CY EST v ACT</t>
  </si>
  <si>
    <t>COST DIFF</t>
  </si>
  <si>
    <t>CRUE</t>
  </si>
  <si>
    <t>Event Name</t>
  </si>
  <si>
    <t>Event Location</t>
  </si>
  <si>
    <t>Client Name</t>
  </si>
  <si>
    <t>Your Name</t>
  </si>
  <si>
    <t>NOTES ON CY ACTUALS</t>
  </si>
  <si>
    <t>EST GUEST COUNT:</t>
  </si>
  <si>
    <t>FINAL EVENT GUEST COUNT</t>
  </si>
  <si>
    <t>PY GUEST COUNT:</t>
  </si>
  <si>
    <t>PY BUDGET</t>
  </si>
  <si>
    <t>NO PRIOR YR</t>
  </si>
  <si>
    <t>UPDATED GUEST CNT:</t>
  </si>
  <si>
    <t>INVOICE #</t>
  </si>
  <si>
    <t>INVOICE DATE</t>
  </si>
  <si>
    <t>EVENT CLOSING DETAILS - Does Not Print</t>
  </si>
  <si>
    <t>Editable --&gt;</t>
  </si>
  <si>
    <t>EST SENT DATE</t>
  </si>
  <si>
    <t>Contingency Remaining (EST vs Update):</t>
  </si>
  <si>
    <t>COMPLETE</t>
  </si>
  <si>
    <t>All Costs Input.  Budget Final:</t>
  </si>
  <si>
    <t>Misc</t>
  </si>
  <si>
    <t>released</t>
  </si>
  <si>
    <t>DATE OF REQ</t>
  </si>
  <si>
    <t>REQ#</t>
  </si>
  <si>
    <t>PO#</t>
  </si>
  <si>
    <t>INV DATE</t>
  </si>
  <si>
    <t>INV #</t>
  </si>
  <si>
    <t>CLIENT APP DATE</t>
  </si>
  <si>
    <t>DATE TO AP</t>
  </si>
  <si>
    <t>PAYMENT REC#</t>
  </si>
  <si>
    <t>PAYMENT DATE</t>
  </si>
  <si>
    <t>COMMENTS</t>
  </si>
  <si>
    <t>BUDGET OFFICE DETAILS - Does Not Print</t>
  </si>
  <si>
    <t>DON'T FORGET TO ADJUST YOUR ROW HEIGHTS!</t>
  </si>
  <si>
    <t>Version 1.7</t>
  </si>
  <si>
    <t>Event Business Purpose: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</si>
</sst>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409]d\-mmm;@"/>
    <numFmt numFmtId="165" formatCode="m/d/yy;@"/>
    <numFmt numFmtId="166" formatCode="_([$$-409]* #,##0.00_);_([$$-409]* \(#,##0.00\);_([$$-409]* &quot;-&quot;??_);_(@_)"/>
    <numFmt numFmtId="167" formatCode="[$$-409]#,##0.00_);[Red]\([$$-409]#,##0.00\)"/>
    <numFmt numFmtId="168" formatCode="mm/dd/yy;@"/>
  </numFmts>
  <fonts count="23" x14ac:knownFonts="1">
    <font>
      <sz val="12"/>
      <name val="Georgia"/>
    </font>
    <font>
      <sz val="12"/>
      <name val="Georgia"/>
    </font>
    <font>
      <b/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2"/>
      <name val="Arial"/>
      <family val="2"/>
    </font>
    <font>
      <sz val="10"/>
      <name val="Comic Sans MS"/>
    </font>
    <font>
      <b/>
      <sz val="9"/>
      <name val="Arial"/>
    </font>
    <font>
      <sz val="12"/>
      <name val="Arial"/>
    </font>
    <font>
      <b/>
      <sz val="10"/>
      <color rgb="FFFF0000"/>
      <name val="Arial"/>
    </font>
    <font>
      <sz val="10"/>
      <color rgb="FFFF0000"/>
      <name val="Arial"/>
    </font>
    <font>
      <sz val="36"/>
      <color rgb="FFFF0000"/>
      <name val="Arial"/>
    </font>
    <font>
      <sz val="8"/>
      <name val="Georgia"/>
    </font>
    <font>
      <u/>
      <sz val="12"/>
      <color theme="10"/>
      <name val="Georgia"/>
    </font>
    <font>
      <u/>
      <sz val="12"/>
      <color theme="11"/>
      <name val="Georgia"/>
    </font>
    <font>
      <b/>
      <sz val="11"/>
      <color rgb="FFFF0000"/>
      <name val="Arial"/>
    </font>
    <font>
      <b/>
      <sz val="10"/>
      <color theme="0"/>
      <name val="Arial"/>
    </font>
    <font>
      <b/>
      <sz val="14"/>
      <color rgb="FFFF0000"/>
      <name val="Arial"/>
    </font>
    <font>
      <sz val="10"/>
      <color theme="0"/>
      <name val="Arial"/>
    </font>
    <font>
      <b/>
      <sz val="8"/>
      <name val="Arial"/>
    </font>
    <font>
      <sz val="8.5"/>
      <color theme="0"/>
      <name val="Arial"/>
    </font>
    <font>
      <b/>
      <sz val="9"/>
      <color rgb="FFFF0000"/>
      <name val="Arial"/>
    </font>
    <font>
      <b/>
      <i/>
      <sz val="10"/>
      <color rgb="FFFF0000"/>
      <name val="Arial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CD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7C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rgb="FF000000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333">
    <xf numFmtId="0" fontId="0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9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500">
    <xf numFmtId="0" fontId="0" fillId="0" borderId="0" xfId="0"/>
    <xf numFmtId="0" fontId="3" fillId="0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Fill="1" applyAlignment="1">
      <alignment horizontal="center" vertical="top"/>
    </xf>
    <xf numFmtId="164" fontId="3" fillId="2" borderId="0" xfId="0" applyNumberFormat="1" applyFont="1" applyFill="1" applyAlignment="1">
      <alignment vertical="top"/>
    </xf>
    <xf numFmtId="0" fontId="3" fillId="2" borderId="0" xfId="0" applyFont="1" applyFill="1" applyAlignment="1">
      <alignment horizontal="center" vertical="top"/>
    </xf>
    <xf numFmtId="164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right" vertical="top"/>
    </xf>
    <xf numFmtId="165" fontId="3" fillId="0" borderId="0" xfId="0" applyNumberFormat="1" applyFont="1" applyFill="1" applyAlignment="1">
      <alignment horizontal="right" vertical="top"/>
    </xf>
    <xf numFmtId="0" fontId="2" fillId="0" borderId="0" xfId="4" applyFont="1"/>
    <xf numFmtId="0" fontId="3" fillId="0" borderId="0" xfId="4" applyFont="1" applyAlignment="1">
      <alignment horizontal="center"/>
    </xf>
    <xf numFmtId="0" fontId="3" fillId="0" borderId="0" xfId="4" applyFont="1"/>
    <xf numFmtId="0" fontId="2" fillId="0" borderId="0" xfId="4" applyFont="1" applyAlignment="1">
      <alignment horizontal="right"/>
    </xf>
    <xf numFmtId="164" fontId="3" fillId="0" borderId="0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0" fontId="2" fillId="4" borderId="30" xfId="4" applyFont="1" applyFill="1" applyBorder="1" applyAlignment="1">
      <alignment horizontal="center"/>
    </xf>
    <xf numFmtId="44" fontId="7" fillId="4" borderId="12" xfId="2" applyFont="1" applyFill="1" applyBorder="1" applyAlignment="1">
      <alignment horizontal="center"/>
    </xf>
    <xf numFmtId="9" fontId="7" fillId="4" borderId="12" xfId="6" applyFont="1" applyFill="1" applyBorder="1" applyAlignment="1">
      <alignment horizontal="center"/>
    </xf>
    <xf numFmtId="9" fontId="7" fillId="4" borderId="31" xfId="6" applyFont="1" applyFill="1" applyBorder="1" applyAlignment="1">
      <alignment horizontal="center"/>
    </xf>
    <xf numFmtId="0" fontId="2" fillId="0" borderId="0" xfId="4" applyFont="1" applyBorder="1" applyAlignment="1">
      <alignment horizontal="left" wrapText="1"/>
    </xf>
    <xf numFmtId="0" fontId="3" fillId="0" borderId="0" xfId="4" applyFont="1" applyBorder="1" applyAlignment="1">
      <alignment horizontal="left" wrapText="1"/>
    </xf>
    <xf numFmtId="0" fontId="3" fillId="5" borderId="23" xfId="4" applyFont="1" applyFill="1" applyBorder="1" applyAlignment="1">
      <alignment horizontal="left"/>
    </xf>
    <xf numFmtId="44" fontId="3" fillId="5" borderId="16" xfId="2" applyFont="1" applyFill="1" applyBorder="1"/>
    <xf numFmtId="44" fontId="3" fillId="5" borderId="0" xfId="2" applyFont="1" applyFill="1" applyBorder="1"/>
    <xf numFmtId="44" fontId="4" fillId="5" borderId="0" xfId="2" applyFont="1" applyFill="1" applyBorder="1"/>
    <xf numFmtId="0" fontId="3" fillId="0" borderId="0" xfId="4" applyFont="1" applyFill="1" applyBorder="1" applyAlignment="1">
      <alignment horizontal="right"/>
    </xf>
    <xf numFmtId="44" fontId="3" fillId="0" borderId="0" xfId="2" applyFont="1" applyFill="1" applyBorder="1" applyAlignment="1">
      <alignment horizontal="center"/>
    </xf>
    <xf numFmtId="9" fontId="3" fillId="0" borderId="0" xfId="6" applyFont="1" applyFill="1" applyBorder="1" applyAlignment="1"/>
    <xf numFmtId="44" fontId="3" fillId="5" borderId="39" xfId="2" applyFont="1" applyFill="1" applyBorder="1"/>
    <xf numFmtId="0" fontId="3" fillId="5" borderId="22" xfId="4" applyFont="1" applyFill="1" applyBorder="1" applyAlignment="1">
      <alignment horizontal="left"/>
    </xf>
    <xf numFmtId="0" fontId="2" fillId="0" borderId="0" xfId="4" applyFont="1" applyFill="1" applyBorder="1" applyAlignment="1">
      <alignment horizontal="right"/>
    </xf>
    <xf numFmtId="44" fontId="3" fillId="5" borderId="32" xfId="2" applyFont="1" applyFill="1" applyBorder="1"/>
    <xf numFmtId="0" fontId="2" fillId="0" borderId="0" xfId="4" applyFont="1" applyFill="1" applyBorder="1" applyAlignment="1">
      <alignment horizontal="left"/>
    </xf>
    <xf numFmtId="44" fontId="3" fillId="0" borderId="0" xfId="4" applyNumberFormat="1" applyFont="1" applyFill="1" applyBorder="1"/>
    <xf numFmtId="44" fontId="8" fillId="0" borderId="0" xfId="2" applyFont="1"/>
    <xf numFmtId="44" fontId="8" fillId="0" borderId="0" xfId="2" applyFont="1" applyAlignment="1">
      <alignment horizontal="center"/>
    </xf>
    <xf numFmtId="9" fontId="8" fillId="0" borderId="0" xfId="6" applyFont="1"/>
    <xf numFmtId="9" fontId="5" fillId="0" borderId="0" xfId="6" applyFont="1" applyAlignment="1">
      <alignment horizontal="right"/>
    </xf>
    <xf numFmtId="49" fontId="2" fillId="0" borderId="0" xfId="4" applyNumberFormat="1" applyFont="1" applyAlignment="1">
      <alignment horizontal="right"/>
    </xf>
    <xf numFmtId="49" fontId="2" fillId="0" borderId="0" xfId="4" applyNumberFormat="1" applyFont="1" applyFill="1" applyBorder="1" applyAlignment="1">
      <alignment horizontal="right"/>
    </xf>
    <xf numFmtId="49" fontId="2" fillId="0" borderId="0" xfId="6" applyNumberFormat="1" applyFont="1" applyAlignment="1">
      <alignment horizontal="right"/>
    </xf>
    <xf numFmtId="164" fontId="3" fillId="3" borderId="4" xfId="0" applyNumberFormat="1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right" vertical="center"/>
    </xf>
    <xf numFmtId="0" fontId="3" fillId="5" borderId="0" xfId="4" applyFont="1" applyFill="1"/>
    <xf numFmtId="0" fontId="7" fillId="4" borderId="29" xfId="4" applyFont="1" applyFill="1" applyBorder="1" applyAlignment="1">
      <alignment horizontal="center"/>
    </xf>
    <xf numFmtId="0" fontId="2" fillId="4" borderId="1" xfId="4" applyFont="1" applyFill="1" applyBorder="1" applyAlignment="1">
      <alignment horizontal="center"/>
    </xf>
    <xf numFmtId="44" fontId="7" fillId="4" borderId="1" xfId="2" applyFont="1" applyFill="1" applyBorder="1" applyAlignment="1">
      <alignment horizontal="center"/>
    </xf>
    <xf numFmtId="44" fontId="3" fillId="0" borderId="0" xfId="1" applyFont="1"/>
    <xf numFmtId="0" fontId="2" fillId="4" borderId="1" xfId="4" applyFont="1" applyFill="1" applyBorder="1" applyAlignment="1">
      <alignment horizontal="right"/>
    </xf>
    <xf numFmtId="0" fontId="3" fillId="5" borderId="23" xfId="4" applyFont="1" applyFill="1" applyBorder="1" applyAlignment="1">
      <alignment horizontal="right"/>
    </xf>
    <xf numFmtId="0" fontId="3" fillId="0" borderId="0" xfId="4" applyFont="1" applyAlignment="1">
      <alignment horizontal="right"/>
    </xf>
    <xf numFmtId="9" fontId="8" fillId="0" borderId="0" xfId="6" applyFont="1" applyAlignment="1">
      <alignment horizontal="right"/>
    </xf>
    <xf numFmtId="1" fontId="3" fillId="0" borderId="0" xfId="4" applyNumberFormat="1" applyFont="1" applyAlignment="1">
      <alignment horizontal="right"/>
    </xf>
    <xf numFmtId="0" fontId="2" fillId="0" borderId="0" xfId="4" applyNumberFormat="1" applyFont="1" applyAlignment="1">
      <alignment horizontal="right"/>
    </xf>
    <xf numFmtId="0" fontId="2" fillId="0" borderId="0" xfId="4" applyNumberFormat="1" applyFont="1" applyFill="1" applyAlignment="1">
      <alignment horizontal="right"/>
    </xf>
    <xf numFmtId="1" fontId="2" fillId="0" borderId="0" xfId="6" applyNumberFormat="1" applyFont="1" applyAlignment="1">
      <alignment horizontal="right"/>
    </xf>
    <xf numFmtId="9" fontId="7" fillId="4" borderId="0" xfId="6" applyFont="1" applyFill="1" applyBorder="1" applyAlignment="1">
      <alignment horizontal="center"/>
    </xf>
    <xf numFmtId="44" fontId="3" fillId="7" borderId="0" xfId="2" applyFont="1" applyFill="1" applyBorder="1" applyAlignment="1">
      <alignment horizontal="center"/>
    </xf>
    <xf numFmtId="44" fontId="3" fillId="7" borderId="0" xfId="4" applyNumberFormat="1" applyFont="1" applyFill="1" applyBorder="1"/>
    <xf numFmtId="0" fontId="9" fillId="0" borderId="7" xfId="4" applyFont="1" applyBorder="1" applyAlignment="1">
      <alignment shrinkToFit="1"/>
    </xf>
    <xf numFmtId="0" fontId="9" fillId="0" borderId="6" xfId="4" applyFont="1" applyBorder="1" applyAlignment="1">
      <alignment shrinkToFit="1"/>
    </xf>
    <xf numFmtId="0" fontId="9" fillId="0" borderId="6" xfId="4" applyFont="1" applyFill="1" applyBorder="1" applyAlignment="1">
      <alignment horizontal="left" shrinkToFit="1"/>
    </xf>
    <xf numFmtId="0" fontId="9" fillId="0" borderId="43" xfId="4" applyFont="1" applyFill="1" applyBorder="1" applyAlignment="1">
      <alignment horizontal="left" shrinkToFit="1"/>
    </xf>
    <xf numFmtId="0" fontId="9" fillId="0" borderId="15" xfId="4" applyFont="1" applyFill="1" applyBorder="1" applyAlignment="1">
      <alignment horizontal="left" shrinkToFit="1"/>
    </xf>
    <xf numFmtId="0" fontId="10" fillId="0" borderId="0" xfId="4" applyFont="1" applyAlignment="1">
      <alignment shrinkToFit="1"/>
    </xf>
    <xf numFmtId="0" fontId="5" fillId="0" borderId="0" xfId="0" applyFont="1" applyFill="1" applyAlignment="1">
      <alignment horizontal="right" vertical="top"/>
    </xf>
    <xf numFmtId="0" fontId="8" fillId="0" borderId="0" xfId="0" applyFont="1" applyFill="1" applyAlignment="1">
      <alignment horizontal="center" vertical="top"/>
    </xf>
    <xf numFmtId="44" fontId="5" fillId="0" borderId="0" xfId="1" applyFont="1" applyFill="1" applyAlignment="1">
      <alignment horizontal="right" vertical="top"/>
    </xf>
    <xf numFmtId="164" fontId="3" fillId="0" borderId="0" xfId="0" applyNumberFormat="1" applyFont="1" applyFill="1" applyAlignment="1">
      <alignment horizontal="right" vertical="top"/>
    </xf>
    <xf numFmtId="165" fontId="3" fillId="0" borderId="0" xfId="0" applyNumberFormat="1" applyFont="1" applyFill="1" applyAlignment="1">
      <alignment horizontal="left" vertical="top"/>
    </xf>
    <xf numFmtId="0" fontId="3" fillId="9" borderId="0" xfId="4" applyFont="1" applyFill="1"/>
    <xf numFmtId="0" fontId="2" fillId="9" borderId="0" xfId="4" applyFont="1" applyFill="1"/>
    <xf numFmtId="164" fontId="3" fillId="0" borderId="49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>
      <alignment vertical="top"/>
    </xf>
    <xf numFmtId="0" fontId="3" fillId="0" borderId="2" xfId="0" applyFont="1" applyFill="1" applyBorder="1" applyAlignment="1">
      <alignment vertical="top"/>
    </xf>
    <xf numFmtId="0" fontId="3" fillId="0" borderId="2" xfId="0" applyFont="1" applyFill="1" applyBorder="1" applyAlignment="1">
      <alignment horizontal="center" vertical="top"/>
    </xf>
    <xf numFmtId="165" fontId="3" fillId="0" borderId="50" xfId="0" applyNumberFormat="1" applyFont="1" applyFill="1" applyBorder="1" applyAlignment="1">
      <alignment horizontal="right" vertical="top"/>
    </xf>
    <xf numFmtId="164" fontId="3" fillId="0" borderId="51" xfId="0" applyNumberFormat="1" applyFont="1" applyFill="1" applyBorder="1" applyAlignment="1">
      <alignment horizontal="right" vertical="center"/>
    </xf>
    <xf numFmtId="164" fontId="3" fillId="0" borderId="53" xfId="0" applyNumberFormat="1" applyFont="1" applyFill="1" applyBorder="1" applyAlignment="1">
      <alignment horizontal="right" vertical="center"/>
    </xf>
    <xf numFmtId="165" fontId="3" fillId="0" borderId="54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44" fontId="3" fillId="0" borderId="21" xfId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44" fontId="5" fillId="0" borderId="0" xfId="1" applyFont="1" applyFill="1" applyAlignment="1">
      <alignment horizontal="right" vertical="center"/>
    </xf>
    <xf numFmtId="44" fontId="2" fillId="0" borderId="0" xfId="1" applyFont="1" applyFill="1" applyAlignment="1">
      <alignment horizontal="right" vertical="center"/>
    </xf>
    <xf numFmtId="164" fontId="2" fillId="3" borderId="4" xfId="0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44" fontId="2" fillId="10" borderId="5" xfId="2" applyFont="1" applyFill="1" applyBorder="1" applyAlignment="1">
      <alignment horizontal="center"/>
    </xf>
    <xf numFmtId="166" fontId="2" fillId="10" borderId="1" xfId="2" applyNumberFormat="1" applyFont="1" applyFill="1" applyBorder="1" applyAlignment="1"/>
    <xf numFmtId="166" fontId="2" fillId="10" borderId="1" xfId="4" applyNumberFormat="1" applyFont="1" applyFill="1" applyBorder="1" applyAlignment="1"/>
    <xf numFmtId="166" fontId="2" fillId="10" borderId="17" xfId="4" applyNumberFormat="1" applyFont="1" applyFill="1" applyBorder="1" applyAlignment="1"/>
    <xf numFmtId="166" fontId="2" fillId="10" borderId="16" xfId="4" applyNumberFormat="1" applyFont="1" applyFill="1" applyBorder="1" applyAlignment="1"/>
    <xf numFmtId="44" fontId="2" fillId="11" borderId="5" xfId="2" applyFont="1" applyFill="1" applyBorder="1" applyAlignment="1">
      <alignment horizontal="center"/>
    </xf>
    <xf numFmtId="166" fontId="2" fillId="11" borderId="1" xfId="2" applyNumberFormat="1" applyFont="1" applyFill="1" applyBorder="1" applyAlignment="1"/>
    <xf numFmtId="166" fontId="2" fillId="11" borderId="1" xfId="4" applyNumberFormat="1" applyFont="1" applyFill="1" applyBorder="1" applyAlignment="1"/>
    <xf numFmtId="166" fontId="2" fillId="11" borderId="17" xfId="4" applyNumberFormat="1" applyFont="1" applyFill="1" applyBorder="1" applyAlignment="1"/>
    <xf numFmtId="166" fontId="2" fillId="11" borderId="16" xfId="4" applyNumberFormat="1" applyFont="1" applyFill="1" applyBorder="1" applyAlignment="1"/>
    <xf numFmtId="44" fontId="2" fillId="11" borderId="0" xfId="2" applyFont="1" applyFill="1" applyBorder="1"/>
    <xf numFmtId="44" fontId="2" fillId="11" borderId="1" xfId="2" applyFont="1" applyFill="1" applyBorder="1" applyAlignment="1">
      <alignment horizontal="center"/>
    </xf>
    <xf numFmtId="44" fontId="2" fillId="11" borderId="10" xfId="4" applyNumberFormat="1" applyFont="1" applyFill="1" applyBorder="1"/>
    <xf numFmtId="44" fontId="2" fillId="11" borderId="8" xfId="2" applyFont="1" applyFill="1" applyBorder="1" applyAlignment="1">
      <alignment horizontal="center"/>
    </xf>
    <xf numFmtId="44" fontId="7" fillId="10" borderId="0" xfId="2" applyFont="1" applyFill="1" applyBorder="1"/>
    <xf numFmtId="44" fontId="2" fillId="10" borderId="29" xfId="2" applyFont="1" applyFill="1" applyBorder="1" applyAlignment="1">
      <alignment horizontal="center"/>
    </xf>
    <xf numFmtId="166" fontId="3" fillId="10" borderId="5" xfId="2" applyNumberFormat="1" applyFont="1" applyFill="1" applyBorder="1" applyAlignment="1"/>
    <xf numFmtId="166" fontId="3" fillId="10" borderId="1" xfId="2" applyNumberFormat="1" applyFont="1" applyFill="1" applyBorder="1" applyAlignment="1"/>
    <xf numFmtId="166" fontId="3" fillId="10" borderId="1" xfId="4" applyNumberFormat="1" applyFont="1" applyFill="1" applyBorder="1" applyAlignment="1"/>
    <xf numFmtId="166" fontId="3" fillId="10" borderId="17" xfId="4" applyNumberFormat="1" applyFont="1" applyFill="1" applyBorder="1" applyAlignment="1"/>
    <xf numFmtId="166" fontId="3" fillId="10" borderId="16" xfId="4" applyNumberFormat="1" applyFont="1" applyFill="1" applyBorder="1" applyAlignment="1"/>
    <xf numFmtId="44" fontId="3" fillId="10" borderId="39" xfId="2" applyFont="1" applyFill="1" applyBorder="1"/>
    <xf numFmtId="44" fontId="3" fillId="10" borderId="27" xfId="4" applyNumberFormat="1" applyFont="1" applyFill="1" applyBorder="1"/>
    <xf numFmtId="44" fontId="3" fillId="10" borderId="40" xfId="2" applyFont="1" applyFill="1" applyBorder="1"/>
    <xf numFmtId="166" fontId="3" fillId="5" borderId="0" xfId="2" applyNumberFormat="1" applyFont="1" applyFill="1" applyBorder="1" applyAlignment="1">
      <alignment horizontal="right"/>
    </xf>
    <xf numFmtId="166" fontId="3" fillId="11" borderId="1" xfId="2" applyNumberFormat="1" applyFont="1" applyFill="1" applyBorder="1" applyAlignment="1">
      <alignment horizontal="right"/>
    </xf>
    <xf numFmtId="166" fontId="3" fillId="11" borderId="0" xfId="2" applyNumberFormat="1" applyFont="1" applyFill="1" applyBorder="1" applyAlignment="1">
      <alignment horizontal="right"/>
    </xf>
    <xf numFmtId="44" fontId="3" fillId="11" borderId="0" xfId="2" applyFont="1" applyFill="1" applyBorder="1"/>
    <xf numFmtId="44" fontId="7" fillId="5" borderId="0" xfId="2" applyFont="1" applyFill="1" applyBorder="1"/>
    <xf numFmtId="166" fontId="2" fillId="10" borderId="56" xfId="4" applyNumberFormat="1" applyFont="1" applyFill="1" applyBorder="1" applyAlignment="1">
      <alignment horizontal="right"/>
    </xf>
    <xf numFmtId="44" fontId="3" fillId="5" borderId="51" xfId="2" applyFont="1" applyFill="1" applyBorder="1"/>
    <xf numFmtId="166" fontId="2" fillId="11" borderId="56" xfId="4" applyNumberFormat="1" applyFont="1" applyFill="1" applyBorder="1" applyAlignment="1">
      <alignment horizontal="right"/>
    </xf>
    <xf numFmtId="44" fontId="7" fillId="4" borderId="0" xfId="2" applyFont="1" applyFill="1" applyBorder="1" applyAlignment="1">
      <alignment horizontal="center"/>
    </xf>
    <xf numFmtId="166" fontId="2" fillId="5" borderId="57" xfId="2" applyNumberFormat="1" applyFont="1" applyFill="1" applyBorder="1" applyAlignment="1">
      <alignment horizontal="right"/>
    </xf>
    <xf numFmtId="44" fontId="16" fillId="5" borderId="42" xfId="2" applyFont="1" applyFill="1" applyBorder="1" applyAlignment="1">
      <alignment horizontal="right"/>
    </xf>
    <xf numFmtId="166" fontId="3" fillId="11" borderId="12" xfId="2" applyNumberFormat="1" applyFont="1" applyFill="1" applyBorder="1" applyAlignment="1">
      <alignment horizontal="right"/>
    </xf>
    <xf numFmtId="0" fontId="2" fillId="4" borderId="29" xfId="4" applyFont="1" applyFill="1" applyBorder="1" applyAlignment="1">
      <alignment horizontal="center"/>
    </xf>
    <xf numFmtId="0" fontId="2" fillId="7" borderId="6" xfId="4" applyFont="1" applyFill="1" applyBorder="1" applyAlignment="1">
      <alignment horizontal="left"/>
    </xf>
    <xf numFmtId="0" fontId="2" fillId="7" borderId="43" xfId="4" applyFont="1" applyFill="1" applyBorder="1" applyAlignment="1">
      <alignment horizontal="left"/>
    </xf>
    <xf numFmtId="0" fontId="2" fillId="7" borderId="15" xfId="4" applyFont="1" applyFill="1" applyBorder="1" applyAlignment="1">
      <alignment horizontal="left"/>
    </xf>
    <xf numFmtId="0" fontId="3" fillId="0" borderId="13" xfId="4" applyFont="1" applyFill="1" applyBorder="1" applyAlignment="1" applyProtection="1">
      <alignment horizontal="left"/>
      <protection locked="0"/>
    </xf>
    <xf numFmtId="44" fontId="3" fillId="0" borderId="5" xfId="2" applyFont="1" applyFill="1" applyBorder="1" applyProtection="1">
      <protection locked="0"/>
    </xf>
    <xf numFmtId="0" fontId="3" fillId="0" borderId="14" xfId="4" applyFont="1" applyFill="1" applyBorder="1" applyAlignment="1" applyProtection="1">
      <alignment horizontal="left"/>
      <protection locked="0"/>
    </xf>
    <xf numFmtId="0" fontId="3" fillId="0" borderId="1" xfId="4" applyFont="1" applyFill="1" applyBorder="1" applyAlignment="1" applyProtection="1">
      <alignment horizontal="center"/>
      <protection locked="0"/>
    </xf>
    <xf numFmtId="44" fontId="3" fillId="0" borderId="1" xfId="2" applyFont="1" applyFill="1" applyBorder="1" applyProtection="1">
      <protection locked="0"/>
    </xf>
    <xf numFmtId="0" fontId="3" fillId="0" borderId="44" xfId="4" applyFont="1" applyFill="1" applyBorder="1" applyAlignment="1" applyProtection="1">
      <alignment horizontal="left"/>
      <protection locked="0"/>
    </xf>
    <xf numFmtId="0" fontId="3" fillId="0" borderId="41" xfId="4" applyFont="1" applyFill="1" applyBorder="1" applyAlignment="1" applyProtection="1">
      <alignment horizontal="center"/>
      <protection locked="0"/>
    </xf>
    <xf numFmtId="44" fontId="3" fillId="0" borderId="41" xfId="2" applyFont="1" applyFill="1" applyBorder="1" applyProtection="1">
      <protection locked="0"/>
    </xf>
    <xf numFmtId="44" fontId="2" fillId="2" borderId="31" xfId="2" applyFont="1" applyFill="1" applyBorder="1" applyAlignment="1" applyProtection="1">
      <alignment horizontal="center"/>
      <protection locked="0"/>
    </xf>
    <xf numFmtId="0" fontId="3" fillId="8" borderId="1" xfId="4" applyFont="1" applyFill="1" applyBorder="1" applyAlignment="1" applyProtection="1">
      <alignment horizontal="left"/>
      <protection locked="0"/>
    </xf>
    <xf numFmtId="14" fontId="3" fillId="8" borderId="1" xfId="4" applyNumberFormat="1" applyFont="1" applyFill="1" applyBorder="1" applyAlignment="1" applyProtection="1">
      <alignment horizontal="left"/>
      <protection locked="0"/>
    </xf>
    <xf numFmtId="0" fontId="2" fillId="0" borderId="1" xfId="4" applyFont="1" applyBorder="1" applyProtection="1">
      <protection locked="0"/>
    </xf>
    <xf numFmtId="0" fontId="3" fillId="0" borderId="1" xfId="4" applyFont="1" applyBorder="1" applyProtection="1">
      <protection locked="0"/>
    </xf>
    <xf numFmtId="0" fontId="2" fillId="0" borderId="11" xfId="4" applyFont="1" applyBorder="1" applyAlignment="1" applyProtection="1">
      <alignment horizontal="center"/>
      <protection locked="0"/>
    </xf>
    <xf numFmtId="44" fontId="2" fillId="8" borderId="5" xfId="2" applyFont="1" applyFill="1" applyBorder="1" applyProtection="1">
      <protection locked="0"/>
    </xf>
    <xf numFmtId="44" fontId="2" fillId="8" borderId="1" xfId="2" applyFont="1" applyFill="1" applyBorder="1" applyProtection="1">
      <protection locked="0"/>
    </xf>
    <xf numFmtId="44" fontId="2" fillId="8" borderId="41" xfId="2" applyFont="1" applyFill="1" applyBorder="1" applyProtection="1">
      <protection locked="0"/>
    </xf>
    <xf numFmtId="0" fontId="3" fillId="5" borderId="22" xfId="4" applyFont="1" applyFill="1" applyBorder="1" applyAlignment="1" applyProtection="1">
      <alignment horizontal="left"/>
      <protection locked="0"/>
    </xf>
    <xf numFmtId="0" fontId="3" fillId="5" borderId="0" xfId="4" applyFont="1" applyFill="1" applyBorder="1" applyAlignment="1" applyProtection="1">
      <alignment horizontal="left"/>
      <protection locked="0"/>
    </xf>
    <xf numFmtId="44" fontId="3" fillId="5" borderId="39" xfId="2" applyFont="1" applyFill="1" applyBorder="1" applyProtection="1">
      <protection locked="0"/>
    </xf>
    <xf numFmtId="44" fontId="2" fillId="5" borderId="0" xfId="2" applyFont="1" applyFill="1" applyBorder="1" applyProtection="1">
      <protection locked="0"/>
    </xf>
    <xf numFmtId="44" fontId="4" fillId="0" borderId="5" xfId="2" applyFont="1" applyFill="1" applyBorder="1" applyProtection="1">
      <protection locked="0"/>
    </xf>
    <xf numFmtId="44" fontId="4" fillId="0" borderId="1" xfId="2" applyFont="1" applyFill="1" applyBorder="1" applyProtection="1">
      <protection locked="0"/>
    </xf>
    <xf numFmtId="44" fontId="4" fillId="0" borderId="41" xfId="2" applyFont="1" applyFill="1" applyBorder="1" applyProtection="1">
      <protection locked="0"/>
    </xf>
    <xf numFmtId="0" fontId="3" fillId="0" borderId="0" xfId="4" applyFont="1" applyAlignment="1" applyProtection="1">
      <alignment horizontal="center"/>
      <protection locked="0"/>
    </xf>
    <xf numFmtId="0" fontId="3" fillId="0" borderId="5" xfId="4" applyFont="1" applyFill="1" applyBorder="1" applyAlignment="1" applyProtection="1">
      <alignment horizontal="left"/>
      <protection locked="0"/>
    </xf>
    <xf numFmtId="0" fontId="3" fillId="0" borderId="1" xfId="4" applyFont="1" applyFill="1" applyBorder="1" applyAlignment="1" applyProtection="1">
      <alignment horizontal="left"/>
      <protection locked="0"/>
    </xf>
    <xf numFmtId="0" fontId="3" fillId="0" borderId="41" xfId="4" applyFont="1" applyFill="1" applyBorder="1" applyAlignment="1" applyProtection="1">
      <alignment horizontal="left"/>
      <protection locked="0"/>
    </xf>
    <xf numFmtId="44" fontId="4" fillId="0" borderId="36" xfId="0" applyNumberFormat="1" applyFont="1" applyBorder="1" applyProtection="1">
      <protection locked="0"/>
    </xf>
    <xf numFmtId="44" fontId="4" fillId="0" borderId="37" xfId="0" applyNumberFormat="1" applyFont="1" applyBorder="1" applyProtection="1">
      <protection locked="0"/>
    </xf>
    <xf numFmtId="44" fontId="4" fillId="0" borderId="45" xfId="0" applyNumberFormat="1" applyFont="1" applyBorder="1" applyProtection="1">
      <protection locked="0"/>
    </xf>
    <xf numFmtId="0" fontId="3" fillId="0" borderId="35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44" fontId="3" fillId="0" borderId="17" xfId="0" applyNumberFormat="1" applyFont="1" applyBorder="1" applyProtection="1">
      <protection locked="0"/>
    </xf>
    <xf numFmtId="44" fontId="2" fillId="8" borderId="36" xfId="0" applyNumberFormat="1" applyFont="1" applyFill="1" applyBorder="1" applyProtection="1">
      <protection locked="0"/>
    </xf>
    <xf numFmtId="0" fontId="3" fillId="0" borderId="17" xfId="0" applyFont="1" applyBorder="1" applyAlignment="1" applyProtection="1">
      <alignment horizontal="left"/>
      <protection locked="0"/>
    </xf>
    <xf numFmtId="44" fontId="2" fillId="8" borderId="37" xfId="0" applyNumberFormat="1" applyFont="1" applyFill="1" applyBorder="1" applyProtection="1">
      <protection locked="0"/>
    </xf>
    <xf numFmtId="0" fontId="3" fillId="0" borderId="44" xfId="0" applyFont="1" applyBorder="1" applyAlignment="1" applyProtection="1">
      <alignment horizontal="left"/>
      <protection locked="0"/>
    </xf>
    <xf numFmtId="0" fontId="3" fillId="0" borderId="41" xfId="0" applyFont="1" applyBorder="1" applyAlignment="1" applyProtection="1">
      <alignment horizontal="left"/>
      <protection locked="0"/>
    </xf>
    <xf numFmtId="44" fontId="3" fillId="0" borderId="41" xfId="0" applyNumberFormat="1" applyFont="1" applyBorder="1" applyProtection="1">
      <protection locked="0"/>
    </xf>
    <xf numFmtId="44" fontId="2" fillId="8" borderId="45" xfId="0" applyNumberFormat="1" applyFont="1" applyFill="1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44" fontId="4" fillId="0" borderId="1" xfId="0" applyNumberFormat="1" applyFont="1" applyBorder="1" applyProtection="1">
      <protection locked="0"/>
    </xf>
    <xf numFmtId="164" fontId="2" fillId="0" borderId="0" xfId="0" applyNumberFormat="1" applyFont="1" applyFill="1" applyAlignment="1" applyProtection="1">
      <alignment horizontal="left" vertical="top" wrapText="1"/>
      <protection locked="0"/>
    </xf>
    <xf numFmtId="164" fontId="3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44" fontId="3" fillId="0" borderId="0" xfId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vertical="top"/>
      <protection locked="0"/>
    </xf>
    <xf numFmtId="164" fontId="3" fillId="0" borderId="0" xfId="0" applyNumberFormat="1" applyFont="1" applyFill="1" applyAlignment="1" applyProtection="1">
      <alignment vertical="top"/>
      <protection locked="0"/>
    </xf>
    <xf numFmtId="0" fontId="3" fillId="0" borderId="0" xfId="0" applyFont="1" applyFill="1" applyAlignment="1" applyProtection="1">
      <alignment horizontal="center" vertical="top"/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165" fontId="3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44" fontId="3" fillId="0" borderId="0" xfId="1" applyFont="1" applyFill="1" applyBorder="1" applyAlignment="1" applyProtection="1">
      <alignment horizontal="right" vertical="top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0" fontId="8" fillId="0" borderId="0" xfId="0" applyFont="1" applyFill="1" applyAlignment="1" applyProtection="1">
      <alignment horizontal="center" vertical="top"/>
      <protection locked="0"/>
    </xf>
    <xf numFmtId="44" fontId="5" fillId="0" borderId="0" xfId="1" applyFont="1" applyFill="1" applyAlignment="1" applyProtection="1">
      <alignment horizontal="right" vertical="top"/>
      <protection locked="0"/>
    </xf>
    <xf numFmtId="0" fontId="3" fillId="0" borderId="55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 applyProtection="1">
      <alignment vertical="top"/>
      <protection locked="0"/>
    </xf>
    <xf numFmtId="165" fontId="3" fillId="0" borderId="55" xfId="0" applyNumberFormat="1" applyFont="1" applyFill="1" applyBorder="1" applyAlignment="1" applyProtection="1">
      <alignment horizontal="right" vertical="top"/>
      <protection locked="0"/>
    </xf>
    <xf numFmtId="165" fontId="3" fillId="0" borderId="0" xfId="0" applyNumberFormat="1" applyFont="1" applyFill="1" applyAlignment="1" applyProtection="1">
      <alignment horizontal="right" vertical="top"/>
      <protection locked="0"/>
    </xf>
    <xf numFmtId="49" fontId="2" fillId="0" borderId="0" xfId="4" applyNumberFormat="1" applyFont="1" applyAlignment="1" applyProtection="1">
      <alignment horizontal="right"/>
      <protection locked="0"/>
    </xf>
    <xf numFmtId="0" fontId="3" fillId="0" borderId="0" xfId="4" applyFont="1" applyFill="1" applyBorder="1" applyProtection="1">
      <protection locked="0"/>
    </xf>
    <xf numFmtId="44" fontId="3" fillId="0" borderId="0" xfId="2" applyFont="1" applyFill="1" applyBorder="1" applyProtection="1">
      <protection locked="0"/>
    </xf>
    <xf numFmtId="44" fontId="2" fillId="0" borderId="0" xfId="2" applyFont="1" applyFill="1" applyBorder="1" applyProtection="1">
      <protection locked="0"/>
    </xf>
    <xf numFmtId="0" fontId="3" fillId="0" borderId="0" xfId="4" applyFont="1" applyFill="1" applyProtection="1">
      <protection locked="0"/>
    </xf>
    <xf numFmtId="44" fontId="4" fillId="0" borderId="0" xfId="2" applyFont="1" applyFill="1" applyProtection="1">
      <protection locked="0"/>
    </xf>
    <xf numFmtId="44" fontId="3" fillId="0" borderId="0" xfId="2" applyFont="1" applyFill="1" applyAlignment="1" applyProtection="1">
      <alignment horizontal="center"/>
      <protection locked="0"/>
    </xf>
    <xf numFmtId="0" fontId="3" fillId="0" borderId="0" xfId="4" applyFont="1" applyProtection="1">
      <protection locked="0"/>
    </xf>
    <xf numFmtId="0" fontId="2" fillId="0" borderId="0" xfId="4" applyFont="1" applyAlignment="1" applyProtection="1">
      <alignment horizontal="right"/>
      <protection locked="0"/>
    </xf>
    <xf numFmtId="0" fontId="3" fillId="0" borderId="0" xfId="4" applyFont="1" applyAlignment="1" applyProtection="1">
      <alignment horizontal="right"/>
      <protection locked="0"/>
    </xf>
    <xf numFmtId="0" fontId="2" fillId="0" borderId="0" xfId="4" applyFont="1" applyProtection="1">
      <protection locked="0"/>
    </xf>
    <xf numFmtId="44" fontId="8" fillId="0" borderId="0" xfId="2" applyFont="1" applyProtection="1">
      <protection locked="0"/>
    </xf>
    <xf numFmtId="44" fontId="8" fillId="0" borderId="0" xfId="2" applyFont="1" applyAlignment="1" applyProtection="1">
      <alignment horizontal="center"/>
      <protection locked="0"/>
    </xf>
    <xf numFmtId="49" fontId="2" fillId="0" borderId="0" xfId="6" applyNumberFormat="1" applyFont="1" applyAlignment="1" applyProtection="1">
      <alignment horizontal="right"/>
      <protection locked="0"/>
    </xf>
    <xf numFmtId="9" fontId="8" fillId="0" borderId="0" xfId="6" applyFont="1" applyProtection="1">
      <protection locked="0"/>
    </xf>
    <xf numFmtId="9" fontId="8" fillId="0" borderId="0" xfId="6" applyFont="1" applyAlignment="1" applyProtection="1">
      <alignment horizontal="right"/>
      <protection locked="0"/>
    </xf>
    <xf numFmtId="9" fontId="5" fillId="0" borderId="0" xfId="6" applyFont="1" applyAlignment="1" applyProtection="1">
      <alignment horizontal="right"/>
      <protection locked="0"/>
    </xf>
    <xf numFmtId="1" fontId="2" fillId="0" borderId="0" xfId="6" applyNumberFormat="1" applyFont="1" applyAlignment="1" applyProtection="1">
      <alignment horizontal="right"/>
      <protection locked="0"/>
    </xf>
    <xf numFmtId="0" fontId="3" fillId="0" borderId="0" xfId="4" applyFont="1" applyFill="1" applyAlignment="1" applyProtection="1">
      <alignment horizontal="center"/>
      <protection locked="0"/>
    </xf>
    <xf numFmtId="0" fontId="3" fillId="9" borderId="0" xfId="4" applyFont="1" applyFill="1" applyProtection="1">
      <protection locked="0"/>
    </xf>
    <xf numFmtId="0" fontId="3" fillId="5" borderId="23" xfId="4" applyFont="1" applyFill="1" applyBorder="1" applyAlignment="1" applyProtection="1">
      <alignment horizontal="left"/>
      <protection locked="0"/>
    </xf>
    <xf numFmtId="0" fontId="3" fillId="5" borderId="28" xfId="4" applyFont="1" applyFill="1" applyBorder="1" applyAlignment="1" applyProtection="1">
      <alignment horizontal="left"/>
      <protection locked="0"/>
    </xf>
    <xf numFmtId="44" fontId="3" fillId="5" borderId="16" xfId="2" applyFont="1" applyFill="1" applyBorder="1" applyProtection="1">
      <protection locked="0"/>
    </xf>
    <xf numFmtId="44" fontId="3" fillId="5" borderId="0" xfId="2" applyFont="1" applyFill="1" applyBorder="1" applyProtection="1">
      <protection locked="0"/>
    </xf>
    <xf numFmtId="44" fontId="4" fillId="5" borderId="0" xfId="2" applyFont="1" applyFill="1" applyBorder="1" applyProtection="1">
      <protection locked="0"/>
    </xf>
    <xf numFmtId="0" fontId="4" fillId="0" borderId="0" xfId="4" applyFont="1" applyProtection="1">
      <protection locked="0"/>
    </xf>
    <xf numFmtId="0" fontId="3" fillId="5" borderId="44" xfId="4" applyFont="1" applyFill="1" applyBorder="1" applyAlignment="1" applyProtection="1">
      <alignment horizontal="left"/>
      <protection locked="0"/>
    </xf>
    <xf numFmtId="0" fontId="3" fillId="5" borderId="26" xfId="4" applyFont="1" applyFill="1" applyBorder="1" applyAlignment="1" applyProtection="1">
      <alignment horizontal="left"/>
      <protection locked="0"/>
    </xf>
    <xf numFmtId="44" fontId="3" fillId="5" borderId="41" xfId="2" applyFont="1" applyFill="1" applyBorder="1" applyProtection="1">
      <protection locked="0"/>
    </xf>
    <xf numFmtId="44" fontId="2" fillId="5" borderId="26" xfId="2" applyFont="1" applyFill="1" applyBorder="1" applyProtection="1">
      <protection locked="0"/>
    </xf>
    <xf numFmtId="44" fontId="4" fillId="5" borderId="26" xfId="2" applyFont="1" applyFill="1" applyBorder="1" applyProtection="1">
      <protection locked="0"/>
    </xf>
    <xf numFmtId="0" fontId="3" fillId="6" borderId="23" xfId="0" applyFont="1" applyFill="1" applyBorder="1" applyAlignment="1" applyProtection="1">
      <alignment horizontal="left"/>
      <protection locked="0"/>
    </xf>
    <xf numFmtId="0" fontId="3" fillId="6" borderId="28" xfId="0" applyFont="1" applyFill="1" applyBorder="1" applyAlignment="1" applyProtection="1">
      <alignment horizontal="left"/>
      <protection locked="0"/>
    </xf>
    <xf numFmtId="44" fontId="3" fillId="6" borderId="16" xfId="0" applyNumberFormat="1" applyFont="1" applyFill="1" applyBorder="1" applyProtection="1">
      <protection locked="0"/>
    </xf>
    <xf numFmtId="44" fontId="2" fillId="6" borderId="0" xfId="0" applyNumberFormat="1" applyFont="1" applyFill="1" applyProtection="1">
      <protection locked="0"/>
    </xf>
    <xf numFmtId="44" fontId="4" fillId="6" borderId="0" xfId="0" applyNumberFormat="1" applyFont="1" applyFill="1" applyProtection="1">
      <protection locked="0"/>
    </xf>
    <xf numFmtId="49" fontId="3" fillId="0" borderId="0" xfId="4" applyNumberFormat="1" applyFont="1" applyBorder="1" applyAlignment="1" applyProtection="1">
      <alignment horizontal="left" wrapText="1"/>
      <protection locked="0"/>
    </xf>
    <xf numFmtId="0" fontId="3" fillId="6" borderId="22" xfId="0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 applyProtection="1">
      <alignment horizontal="left"/>
      <protection locked="0"/>
    </xf>
    <xf numFmtId="44" fontId="3" fillId="6" borderId="39" xfId="0" applyNumberFormat="1" applyFont="1" applyFill="1" applyBorder="1" applyProtection="1">
      <protection locked="0"/>
    </xf>
    <xf numFmtId="44" fontId="3" fillId="6" borderId="0" xfId="0" applyNumberFormat="1" applyFont="1" applyFill="1" applyProtection="1">
      <protection locked="0"/>
    </xf>
    <xf numFmtId="44" fontId="2" fillId="6" borderId="0" xfId="0" applyNumberFormat="1" applyFont="1" applyFill="1" applyBorder="1" applyProtection="1">
      <protection locked="0"/>
    </xf>
    <xf numFmtId="44" fontId="4" fillId="6" borderId="0" xfId="0" applyNumberFormat="1" applyFont="1" applyFill="1" applyBorder="1" applyProtection="1">
      <protection locked="0"/>
    </xf>
    <xf numFmtId="49" fontId="2" fillId="0" borderId="0" xfId="4" applyNumberFormat="1" applyFont="1" applyAlignment="1" applyProtection="1">
      <alignment horizontal="right"/>
    </xf>
    <xf numFmtId="0" fontId="2" fillId="0" borderId="47" xfId="4" applyFont="1" applyFill="1" applyBorder="1" applyAlignment="1" applyProtection="1">
      <alignment horizontal="right"/>
    </xf>
    <xf numFmtId="0" fontId="2" fillId="7" borderId="27" xfId="4" applyFont="1" applyFill="1" applyBorder="1" applyAlignment="1" applyProtection="1">
      <alignment horizontal="right"/>
    </xf>
    <xf numFmtId="44" fontId="3" fillId="10" borderId="10" xfId="2" applyFont="1" applyFill="1" applyBorder="1" applyProtection="1"/>
    <xf numFmtId="44" fontId="2" fillId="11" borderId="10" xfId="2" applyFont="1" applyFill="1" applyBorder="1" applyProtection="1"/>
    <xf numFmtId="44" fontId="3" fillId="0" borderId="10" xfId="2" applyFont="1" applyFill="1" applyBorder="1" applyProtection="1"/>
    <xf numFmtId="0" fontId="3" fillId="0" borderId="0" xfId="4" applyFont="1" applyProtection="1"/>
    <xf numFmtId="0" fontId="3" fillId="0" borderId="0" xfId="4" applyFont="1" applyAlignment="1" applyProtection="1">
      <alignment horizontal="right"/>
    </xf>
    <xf numFmtId="49" fontId="2" fillId="0" borderId="0" xfId="6" applyNumberFormat="1" applyFont="1" applyAlignment="1" applyProtection="1">
      <alignment horizontal="right"/>
    </xf>
    <xf numFmtId="44" fontId="3" fillId="11" borderId="10" xfId="2" applyFont="1" applyFill="1" applyBorder="1" applyProtection="1"/>
    <xf numFmtId="9" fontId="8" fillId="0" borderId="0" xfId="6" applyFont="1" applyProtection="1"/>
    <xf numFmtId="9" fontId="8" fillId="0" borderId="0" xfId="6" applyFont="1" applyAlignment="1" applyProtection="1">
      <alignment horizontal="right"/>
    </xf>
    <xf numFmtId="44" fontId="3" fillId="10" borderId="46" xfId="0" applyNumberFormat="1" applyFont="1" applyFill="1" applyBorder="1" applyProtection="1"/>
    <xf numFmtId="44" fontId="2" fillId="11" borderId="46" xfId="0" applyNumberFormat="1" applyFont="1" applyFill="1" applyBorder="1" applyProtection="1"/>
    <xf numFmtId="44" fontId="3" fillId="0" borderId="46" xfId="0" applyNumberFormat="1" applyFont="1" applyBorder="1" applyProtection="1"/>
    <xf numFmtId="44" fontId="3" fillId="7" borderId="46" xfId="0" applyNumberFormat="1" applyFont="1" applyFill="1" applyBorder="1" applyProtection="1"/>
    <xf numFmtId="1" fontId="2" fillId="0" borderId="0" xfId="6" applyNumberFormat="1" applyFont="1" applyAlignment="1" applyProtection="1">
      <alignment horizontal="right"/>
    </xf>
    <xf numFmtId="0" fontId="7" fillId="4" borderId="34" xfId="4" applyFont="1" applyFill="1" applyBorder="1" applyAlignment="1" applyProtection="1">
      <alignment horizontal="center"/>
    </xf>
    <xf numFmtId="0" fontId="7" fillId="4" borderId="42" xfId="4" applyFont="1" applyFill="1" applyBorder="1" applyAlignment="1" applyProtection="1">
      <alignment horizontal="center"/>
    </xf>
    <xf numFmtId="44" fontId="7" fillId="4" borderId="12" xfId="2" applyFont="1" applyFill="1" applyBorder="1" applyAlignment="1" applyProtection="1">
      <alignment horizontal="center"/>
    </xf>
    <xf numFmtId="9" fontId="7" fillId="4" borderId="12" xfId="6" applyFont="1" applyFill="1" applyBorder="1" applyAlignment="1" applyProtection="1">
      <alignment horizontal="center"/>
    </xf>
    <xf numFmtId="44" fontId="7" fillId="4" borderId="38" xfId="2" applyFont="1" applyFill="1" applyBorder="1" applyAlignment="1" applyProtection="1">
      <alignment horizontal="center"/>
    </xf>
    <xf numFmtId="9" fontId="7" fillId="4" borderId="31" xfId="6" applyFont="1" applyFill="1" applyBorder="1" applyAlignment="1" applyProtection="1">
      <alignment horizontal="center"/>
    </xf>
    <xf numFmtId="0" fontId="7" fillId="4" borderId="29" xfId="4" applyFont="1" applyFill="1" applyBorder="1" applyAlignment="1" applyProtection="1">
      <alignment horizontal="center"/>
    </xf>
    <xf numFmtId="0" fontId="3" fillId="9" borderId="0" xfId="4" applyFont="1" applyFill="1" applyProtection="1"/>
    <xf numFmtId="0" fontId="4" fillId="0" borderId="0" xfId="4" applyFont="1" applyAlignment="1" applyProtection="1">
      <alignment wrapText="1"/>
    </xf>
    <xf numFmtId="0" fontId="7" fillId="4" borderId="30" xfId="4" applyFont="1" applyFill="1" applyBorder="1" applyAlignment="1" applyProtection="1">
      <alignment horizontal="center"/>
    </xf>
    <xf numFmtId="0" fontId="7" fillId="4" borderId="18" xfId="4" applyFont="1" applyFill="1" applyBorder="1" applyAlignment="1" applyProtection="1">
      <alignment horizontal="right"/>
    </xf>
    <xf numFmtId="0" fontId="2" fillId="0" borderId="0" xfId="6" applyNumberFormat="1" applyFont="1" applyAlignment="1" applyProtection="1">
      <alignment horizontal="right"/>
    </xf>
    <xf numFmtId="44" fontId="3" fillId="5" borderId="7" xfId="4" applyNumberFormat="1" applyFont="1" applyFill="1" applyBorder="1"/>
    <xf numFmtId="44" fontId="3" fillId="5" borderId="6" xfId="4" applyNumberFormat="1" applyFont="1" applyFill="1" applyBorder="1"/>
    <xf numFmtId="0" fontId="10" fillId="9" borderId="0" xfId="4" applyFont="1" applyFill="1" applyAlignment="1">
      <alignment horizontal="center"/>
    </xf>
    <xf numFmtId="14" fontId="10" fillId="9" borderId="0" xfId="4" applyNumberFormat="1" applyFont="1" applyFill="1" applyAlignment="1">
      <alignment horizontal="center"/>
    </xf>
    <xf numFmtId="166" fontId="3" fillId="11" borderId="10" xfId="2" applyNumberFormat="1" applyFont="1" applyFill="1" applyBorder="1" applyAlignment="1">
      <alignment horizontal="right"/>
    </xf>
    <xf numFmtId="44" fontId="15" fillId="0" borderId="26" xfId="2" applyFont="1" applyFill="1" applyBorder="1" applyAlignment="1">
      <alignment horizontal="center"/>
    </xf>
    <xf numFmtId="166" fontId="2" fillId="11" borderId="29" xfId="2" applyNumberFormat="1" applyFont="1" applyFill="1" applyBorder="1" applyAlignment="1">
      <alignment horizontal="center"/>
    </xf>
    <xf numFmtId="0" fontId="9" fillId="0" borderId="0" xfId="4" applyFont="1" applyBorder="1" applyAlignment="1">
      <alignment shrinkToFit="1"/>
    </xf>
    <xf numFmtId="0" fontId="9" fillId="0" borderId="0" xfId="4" applyFont="1" applyFill="1" applyBorder="1" applyAlignment="1">
      <alignment horizontal="left" shrinkToFit="1"/>
    </xf>
    <xf numFmtId="0" fontId="2" fillId="7" borderId="7" xfId="4" applyFont="1" applyFill="1" applyBorder="1" applyAlignment="1">
      <alignment horizontal="left"/>
    </xf>
    <xf numFmtId="0" fontId="2" fillId="0" borderId="0" xfId="4" applyFont="1" applyFill="1" applyBorder="1" applyAlignment="1">
      <alignment horizontal="center"/>
    </xf>
    <xf numFmtId="0" fontId="3" fillId="0" borderId="0" xfId="4" applyFont="1" applyFill="1" applyBorder="1"/>
    <xf numFmtId="0" fontId="3" fillId="0" borderId="0" xfId="4" applyFont="1" applyFill="1" applyBorder="1" applyAlignment="1" applyProtection="1">
      <alignment horizontal="left"/>
      <protection locked="0"/>
    </xf>
    <xf numFmtId="14" fontId="3" fillId="0" borderId="0" xfId="4" applyNumberFormat="1" applyFont="1" applyFill="1" applyBorder="1" applyAlignment="1" applyProtection="1">
      <alignment horizontal="left"/>
      <protection locked="0"/>
    </xf>
    <xf numFmtId="0" fontId="2" fillId="0" borderId="0" xfId="4" applyFont="1" applyFill="1" applyBorder="1"/>
    <xf numFmtId="0" fontId="7" fillId="0" borderId="0" xfId="4" applyFont="1" applyFill="1" applyBorder="1" applyAlignment="1">
      <alignment horizontal="center"/>
    </xf>
    <xf numFmtId="0" fontId="2" fillId="0" borderId="0" xfId="4" applyFont="1" applyFill="1" applyBorder="1" applyProtection="1">
      <protection locked="0"/>
    </xf>
    <xf numFmtId="0" fontId="7" fillId="0" borderId="0" xfId="4" applyFont="1" applyFill="1" applyBorder="1" applyAlignment="1">
      <alignment horizontal="right"/>
    </xf>
    <xf numFmtId="166" fontId="16" fillId="5" borderId="4" xfId="2" applyNumberFormat="1" applyFont="1" applyFill="1" applyBorder="1" applyAlignment="1">
      <alignment horizontal="right"/>
    </xf>
    <xf numFmtId="167" fontId="3" fillId="7" borderId="5" xfId="2" applyNumberFormat="1" applyFont="1" applyFill="1" applyBorder="1" applyAlignment="1">
      <alignment horizontal="right"/>
    </xf>
    <xf numFmtId="167" fontId="3" fillId="7" borderId="1" xfId="2" applyNumberFormat="1" applyFont="1" applyFill="1" applyBorder="1" applyAlignment="1">
      <alignment horizontal="right"/>
    </xf>
    <xf numFmtId="167" fontId="3" fillId="7" borderId="1" xfId="4" applyNumberFormat="1" applyFont="1" applyFill="1" applyBorder="1" applyAlignment="1">
      <alignment horizontal="right"/>
    </xf>
    <xf numFmtId="167" fontId="3" fillId="7" borderId="17" xfId="4" applyNumberFormat="1" applyFont="1" applyFill="1" applyBorder="1" applyAlignment="1">
      <alignment horizontal="right"/>
    </xf>
    <xf numFmtId="167" fontId="3" fillId="7" borderId="16" xfId="4" applyNumberFormat="1" applyFont="1" applyFill="1" applyBorder="1" applyAlignment="1">
      <alignment horizontal="right"/>
    </xf>
    <xf numFmtId="167" fontId="3" fillId="7" borderId="10" xfId="4" applyNumberFormat="1" applyFont="1" applyFill="1" applyBorder="1" applyAlignment="1">
      <alignment horizontal="right"/>
    </xf>
    <xf numFmtId="8" fontId="3" fillId="7" borderId="24" xfId="2" applyNumberFormat="1" applyFont="1" applyFill="1" applyBorder="1" applyAlignment="1">
      <alignment horizontal="right"/>
    </xf>
    <xf numFmtId="8" fontId="3" fillId="7" borderId="1" xfId="2" applyNumberFormat="1" applyFont="1" applyFill="1" applyBorder="1" applyAlignment="1">
      <alignment horizontal="right"/>
    </xf>
    <xf numFmtId="8" fontId="3" fillId="7" borderId="1" xfId="4" applyNumberFormat="1" applyFont="1" applyFill="1" applyBorder="1" applyAlignment="1">
      <alignment horizontal="right"/>
    </xf>
    <xf numFmtId="8" fontId="3" fillId="7" borderId="17" xfId="4" applyNumberFormat="1" applyFont="1" applyFill="1" applyBorder="1" applyAlignment="1">
      <alignment horizontal="right"/>
    </xf>
    <xf numFmtId="8" fontId="3" fillId="7" borderId="16" xfId="4" applyNumberFormat="1" applyFont="1" applyFill="1" applyBorder="1" applyAlignment="1">
      <alignment horizontal="right"/>
    </xf>
    <xf numFmtId="8" fontId="18" fillId="5" borderId="58" xfId="2" applyNumberFormat="1" applyFont="1" applyFill="1" applyBorder="1" applyAlignment="1">
      <alignment horizontal="right"/>
    </xf>
    <xf numFmtId="0" fontId="2" fillId="8" borderId="1" xfId="4" applyFont="1" applyFill="1" applyBorder="1" applyAlignment="1" applyProtection="1">
      <alignment horizontal="center"/>
      <protection locked="0"/>
    </xf>
    <xf numFmtId="8" fontId="3" fillId="7" borderId="5" xfId="2" applyNumberFormat="1" applyFont="1" applyFill="1" applyBorder="1" applyProtection="1">
      <protection locked="0"/>
    </xf>
    <xf numFmtId="8" fontId="3" fillId="7" borderId="1" xfId="2" applyNumberFormat="1" applyFont="1" applyFill="1" applyBorder="1" applyProtection="1">
      <protection locked="0"/>
    </xf>
    <xf numFmtId="8" fontId="3" fillId="7" borderId="41" xfId="2" applyNumberFormat="1" applyFont="1" applyFill="1" applyBorder="1" applyProtection="1">
      <protection locked="0"/>
    </xf>
    <xf numFmtId="8" fontId="3" fillId="7" borderId="10" xfId="2" applyNumberFormat="1" applyFont="1" applyFill="1" applyBorder="1" applyProtection="1"/>
    <xf numFmtId="8" fontId="3" fillId="5" borderId="0" xfId="2" applyNumberFormat="1" applyFont="1" applyFill="1" applyBorder="1" applyProtection="1">
      <protection locked="0"/>
    </xf>
    <xf numFmtId="8" fontId="3" fillId="5" borderId="39" xfId="2" applyNumberFormat="1" applyFont="1" applyFill="1" applyBorder="1" applyProtection="1">
      <protection locked="0"/>
    </xf>
    <xf numFmtId="8" fontId="3" fillId="5" borderId="41" xfId="2" applyNumberFormat="1" applyFont="1" applyFill="1" applyBorder="1" applyProtection="1">
      <protection locked="0"/>
    </xf>
    <xf numFmtId="8" fontId="2" fillId="6" borderId="0" xfId="0" applyNumberFormat="1" applyFont="1" applyFill="1" applyProtection="1">
      <protection locked="0"/>
    </xf>
    <xf numFmtId="8" fontId="3" fillId="6" borderId="39" xfId="0" applyNumberFormat="1" applyFont="1" applyFill="1" applyBorder="1" applyProtection="1">
      <protection locked="0"/>
    </xf>
    <xf numFmtId="8" fontId="3" fillId="7" borderId="46" xfId="0" applyNumberFormat="1" applyFont="1" applyFill="1" applyBorder="1" applyProtection="1"/>
    <xf numFmtId="8" fontId="3" fillId="6" borderId="16" xfId="0" applyNumberFormat="1" applyFont="1" applyFill="1" applyBorder="1" applyProtection="1">
      <protection locked="0"/>
    </xf>
    <xf numFmtId="0" fontId="2" fillId="0" borderId="0" xfId="4" applyFont="1" applyFill="1" applyBorder="1" applyAlignment="1" applyProtection="1">
      <alignment horizontal="center"/>
      <protection locked="0"/>
    </xf>
    <xf numFmtId="44" fontId="7" fillId="4" borderId="12" xfId="2" applyFont="1" applyFill="1" applyBorder="1" applyAlignment="1" applyProtection="1">
      <alignment horizontal="center"/>
      <protection locked="0"/>
    </xf>
    <xf numFmtId="0" fontId="19" fillId="0" borderId="0" xfId="4" applyFont="1" applyFill="1" applyBorder="1" applyAlignment="1">
      <alignment horizontal="right"/>
    </xf>
    <xf numFmtId="8" fontId="3" fillId="7" borderId="1" xfId="2" applyNumberFormat="1" applyFont="1" applyFill="1" applyBorder="1" applyAlignment="1" applyProtection="1">
      <alignment horizontal="right"/>
      <protection locked="0"/>
    </xf>
    <xf numFmtId="0" fontId="7" fillId="4" borderId="8" xfId="4" applyFont="1" applyFill="1" applyBorder="1" applyAlignment="1" applyProtection="1">
      <alignment horizontal="center"/>
    </xf>
    <xf numFmtId="0" fontId="7" fillId="4" borderId="60" xfId="4" applyFont="1" applyFill="1" applyBorder="1" applyAlignment="1" applyProtection="1">
      <alignment horizontal="center"/>
    </xf>
    <xf numFmtId="168" fontId="3" fillId="0" borderId="0" xfId="4" applyNumberFormat="1" applyFont="1"/>
    <xf numFmtId="168" fontId="2" fillId="0" borderId="0" xfId="4" applyNumberFormat="1" applyFont="1"/>
    <xf numFmtId="168" fontId="3" fillId="0" borderId="0" xfId="4" applyNumberFormat="1" applyFont="1" applyProtection="1">
      <protection locked="0"/>
    </xf>
    <xf numFmtId="168" fontId="7" fillId="4" borderId="60" xfId="4" applyNumberFormat="1" applyFont="1" applyFill="1" applyBorder="1" applyAlignment="1" applyProtection="1">
      <alignment horizontal="center"/>
    </xf>
    <xf numFmtId="168" fontId="8" fillId="0" borderId="0" xfId="6" applyNumberFormat="1" applyFont="1" applyProtection="1">
      <protection locked="0"/>
    </xf>
    <xf numFmtId="168" fontId="8" fillId="0" borderId="0" xfId="6" applyNumberFormat="1" applyFont="1" applyProtection="1"/>
    <xf numFmtId="168" fontId="8" fillId="0" borderId="0" xfId="6" applyNumberFormat="1" applyFont="1"/>
    <xf numFmtId="168" fontId="7" fillId="4" borderId="59" xfId="4" applyNumberFormat="1" applyFont="1" applyFill="1" applyBorder="1" applyAlignment="1" applyProtection="1">
      <alignment horizontal="center"/>
    </xf>
    <xf numFmtId="44" fontId="3" fillId="10" borderId="18" xfId="4" applyNumberFormat="1" applyFont="1" applyFill="1" applyBorder="1" applyAlignment="1">
      <alignment horizontal="center"/>
    </xf>
    <xf numFmtId="44" fontId="3" fillId="7" borderId="25" xfId="4" applyNumberFormat="1" applyFont="1" applyFill="1" applyBorder="1" applyAlignment="1">
      <alignment horizontal="right"/>
    </xf>
    <xf numFmtId="166" fontId="20" fillId="5" borderId="4" xfId="2" applyNumberFormat="1" applyFont="1" applyFill="1" applyBorder="1" applyAlignment="1">
      <alignment horizontal="right"/>
    </xf>
    <xf numFmtId="0" fontId="21" fillId="2" borderId="33" xfId="4" applyFont="1" applyFill="1" applyBorder="1" applyAlignment="1" applyProtection="1">
      <alignment horizontal="center"/>
      <protection locked="0"/>
    </xf>
    <xf numFmtId="0" fontId="4" fillId="0" borderId="1" xfId="4" applyFont="1" applyBorder="1" applyAlignment="1" applyProtection="1">
      <alignment wrapText="1"/>
      <protection locked="0"/>
    </xf>
    <xf numFmtId="0" fontId="4" fillId="0" borderId="0" xfId="4" applyFont="1" applyFill="1" applyBorder="1" applyAlignment="1" applyProtection="1">
      <alignment wrapText="1"/>
      <protection locked="0"/>
    </xf>
    <xf numFmtId="0" fontId="4" fillId="0" borderId="0" xfId="4" applyFont="1" applyBorder="1" applyAlignment="1" applyProtection="1">
      <alignment wrapText="1"/>
    </xf>
    <xf numFmtId="0" fontId="4" fillId="0" borderId="0" xfId="4" applyFont="1" applyBorder="1" applyAlignment="1" applyProtection="1">
      <alignment wrapText="1"/>
      <protection locked="0"/>
    </xf>
    <xf numFmtId="9" fontId="4" fillId="0" borderId="1" xfId="6" applyFont="1" applyBorder="1" applyAlignment="1" applyProtection="1">
      <alignment wrapText="1"/>
      <protection locked="0"/>
    </xf>
    <xf numFmtId="0" fontId="4" fillId="0" borderId="1" xfId="4" applyFont="1" applyBorder="1" applyAlignment="1" applyProtection="1">
      <alignment horizontal="left" wrapText="1"/>
      <protection locked="0"/>
    </xf>
    <xf numFmtId="0" fontId="4" fillId="0" borderId="0" xfId="4" applyFont="1" applyBorder="1" applyAlignment="1" applyProtection="1">
      <alignment horizontal="left" wrapText="1"/>
    </xf>
    <xf numFmtId="49" fontId="4" fillId="0" borderId="0" xfId="4" applyNumberFormat="1" applyFont="1" applyBorder="1" applyAlignment="1" applyProtection="1">
      <alignment horizontal="left" wrapText="1"/>
      <protection locked="0"/>
    </xf>
    <xf numFmtId="49" fontId="4" fillId="0" borderId="1" xfId="4" applyNumberFormat="1" applyFont="1" applyBorder="1" applyAlignment="1" applyProtection="1">
      <alignment horizontal="left" wrapText="1"/>
      <protection locked="0"/>
    </xf>
    <xf numFmtId="9" fontId="4" fillId="0" borderId="0" xfId="6" applyFont="1" applyAlignment="1" applyProtection="1">
      <alignment horizontal="left"/>
      <protection locked="0"/>
    </xf>
    <xf numFmtId="9" fontId="4" fillId="0" borderId="0" xfId="6" applyFont="1" applyAlignment="1" applyProtection="1">
      <alignment horizontal="left"/>
    </xf>
    <xf numFmtId="9" fontId="4" fillId="0" borderId="1" xfId="6" applyFont="1" applyBorder="1" applyAlignment="1" applyProtection="1">
      <alignment horizontal="left" wrapText="1"/>
      <protection locked="0"/>
    </xf>
    <xf numFmtId="168" fontId="7" fillId="0" borderId="0" xfId="4" applyNumberFormat="1" applyFont="1" applyAlignment="1" applyProtection="1">
      <alignment horizontal="center"/>
      <protection locked="0"/>
    </xf>
    <xf numFmtId="0" fontId="7" fillId="0" borderId="0" xfId="4" applyFont="1" applyAlignment="1" applyProtection="1">
      <alignment horizontal="center"/>
      <protection locked="0"/>
    </xf>
    <xf numFmtId="168" fontId="7" fillId="0" borderId="0" xfId="4" applyNumberFormat="1" applyFont="1" applyAlignment="1" applyProtection="1">
      <alignment horizontal="center"/>
    </xf>
    <xf numFmtId="0" fontId="7" fillId="0" borderId="0" xfId="4" applyFont="1" applyAlignment="1" applyProtection="1">
      <alignment horizontal="center"/>
    </xf>
    <xf numFmtId="168" fontId="4" fillId="0" borderId="1" xfId="4" applyNumberFormat="1" applyFont="1" applyBorder="1" applyAlignment="1" applyProtection="1">
      <alignment horizontal="center" wrapText="1"/>
      <protection locked="0"/>
    </xf>
    <xf numFmtId="0" fontId="4" fillId="0" borderId="1" xfId="4" applyFont="1" applyBorder="1" applyAlignment="1" applyProtection="1">
      <alignment horizontal="center" wrapText="1"/>
      <protection locked="0"/>
    </xf>
    <xf numFmtId="168" fontId="7" fillId="0" borderId="0" xfId="4" applyNumberFormat="1" applyFont="1" applyFill="1" applyBorder="1" applyAlignment="1" applyProtection="1">
      <alignment horizontal="center" wrapText="1"/>
      <protection locked="0"/>
    </xf>
    <xf numFmtId="0" fontId="7" fillId="0" borderId="0" xfId="4" applyFont="1" applyFill="1" applyBorder="1" applyAlignment="1" applyProtection="1">
      <alignment horizontal="center" wrapText="1"/>
      <protection locked="0"/>
    </xf>
    <xf numFmtId="168" fontId="4" fillId="0" borderId="0" xfId="4" applyNumberFormat="1" applyFont="1" applyBorder="1" applyAlignment="1" applyProtection="1">
      <alignment horizontal="center" wrapText="1"/>
    </xf>
    <xf numFmtId="0" fontId="4" fillId="0" borderId="0" xfId="4" applyFont="1" applyBorder="1" applyAlignment="1" applyProtection="1">
      <alignment horizontal="center" wrapText="1"/>
    </xf>
    <xf numFmtId="168" fontId="7" fillId="0" borderId="0" xfId="4" applyNumberFormat="1" applyFont="1" applyBorder="1" applyAlignment="1" applyProtection="1">
      <alignment horizontal="center" wrapText="1"/>
      <protection locked="0"/>
    </xf>
    <xf numFmtId="0" fontId="7" fillId="0" borderId="0" xfId="4" applyFont="1" applyBorder="1" applyAlignment="1" applyProtection="1">
      <alignment horizontal="center" wrapText="1"/>
      <protection locked="0"/>
    </xf>
    <xf numFmtId="168" fontId="4" fillId="0" borderId="0" xfId="4" applyNumberFormat="1" applyFont="1" applyBorder="1" applyAlignment="1" applyProtection="1">
      <alignment horizontal="center" wrapText="1"/>
      <protection locked="0"/>
    </xf>
    <xf numFmtId="49" fontId="4" fillId="0" borderId="0" xfId="4" applyNumberFormat="1" applyFont="1" applyBorder="1" applyAlignment="1" applyProtection="1">
      <alignment horizontal="center" wrapText="1"/>
      <protection locked="0"/>
    </xf>
    <xf numFmtId="49" fontId="4" fillId="0" borderId="1" xfId="4" applyNumberFormat="1" applyFont="1" applyBorder="1" applyAlignment="1" applyProtection="1">
      <alignment horizontal="center" wrapText="1"/>
      <protection locked="0"/>
    </xf>
    <xf numFmtId="168" fontId="4" fillId="0" borderId="1" xfId="6" applyNumberFormat="1" applyFont="1" applyBorder="1" applyAlignment="1" applyProtection="1">
      <alignment horizontal="center"/>
      <protection locked="0"/>
    </xf>
    <xf numFmtId="9" fontId="4" fillId="0" borderId="1" xfId="6" applyFont="1" applyBorder="1" applyAlignment="1" applyProtection="1">
      <alignment horizontal="center"/>
      <protection locked="0"/>
    </xf>
    <xf numFmtId="168" fontId="4" fillId="0" borderId="0" xfId="6" applyNumberFormat="1" applyFont="1" applyAlignment="1" applyProtection="1">
      <alignment horizontal="center"/>
      <protection locked="0"/>
    </xf>
    <xf numFmtId="9" fontId="4" fillId="0" borderId="0" xfId="6" applyFont="1" applyAlignment="1" applyProtection="1">
      <alignment horizontal="center"/>
      <protection locked="0"/>
    </xf>
    <xf numFmtId="168" fontId="4" fillId="0" borderId="0" xfId="6" applyNumberFormat="1" applyFont="1" applyAlignment="1" applyProtection="1">
      <alignment horizontal="center"/>
    </xf>
    <xf numFmtId="9" fontId="4" fillId="0" borderId="0" xfId="6" applyFont="1" applyAlignment="1" applyProtection="1">
      <alignment horizontal="center"/>
    </xf>
    <xf numFmtId="168" fontId="4" fillId="0" borderId="1" xfId="6" applyNumberFormat="1" applyFont="1" applyBorder="1" applyAlignment="1" applyProtection="1">
      <alignment horizontal="center" wrapText="1"/>
      <protection locked="0"/>
    </xf>
    <xf numFmtId="9" fontId="4" fillId="0" borderId="1" xfId="6" applyFont="1" applyBorder="1" applyAlignment="1" applyProtection="1">
      <alignment horizontal="center" wrapText="1"/>
      <protection locked="0"/>
    </xf>
    <xf numFmtId="168" fontId="7" fillId="0" borderId="0" xfId="6" applyNumberFormat="1" applyFont="1" applyAlignment="1" applyProtection="1">
      <alignment horizontal="center"/>
      <protection locked="0"/>
    </xf>
    <xf numFmtId="9" fontId="7" fillId="0" borderId="0" xfId="6" applyFont="1" applyAlignment="1" applyProtection="1">
      <alignment horizontal="center"/>
      <protection locked="0"/>
    </xf>
    <xf numFmtId="168" fontId="7" fillId="0" borderId="0" xfId="6" applyNumberFormat="1" applyFont="1" applyAlignment="1" applyProtection="1">
      <alignment horizontal="center"/>
    </xf>
    <xf numFmtId="9" fontId="7" fillId="0" borderId="0" xfId="6" applyFont="1" applyAlignment="1" applyProtection="1">
      <alignment horizontal="center"/>
    </xf>
    <xf numFmtId="0" fontId="4" fillId="0" borderId="0" xfId="4" applyFont="1" applyAlignment="1" applyProtection="1">
      <alignment horizontal="left"/>
      <protection locked="0"/>
    </xf>
    <xf numFmtId="0" fontId="4" fillId="0" borderId="0" xfId="4" applyFont="1" applyFill="1" applyBorder="1" applyAlignment="1" applyProtection="1">
      <alignment horizontal="left" wrapText="1"/>
      <protection locked="0"/>
    </xf>
    <xf numFmtId="0" fontId="4" fillId="0" borderId="0" xfId="4" applyFont="1" applyBorder="1" applyAlignment="1" applyProtection="1">
      <alignment horizontal="left" wrapText="1"/>
      <protection locked="0"/>
    </xf>
    <xf numFmtId="0" fontId="4" fillId="0" borderId="1" xfId="4" applyNumberFormat="1" applyFont="1" applyBorder="1" applyAlignment="1" applyProtection="1">
      <alignment wrapText="1"/>
      <protection locked="0"/>
    </xf>
    <xf numFmtId="0" fontId="4" fillId="0" borderId="1" xfId="6" applyNumberFormat="1" applyFont="1" applyBorder="1" applyAlignment="1" applyProtection="1">
      <alignment wrapText="1"/>
      <protection locked="0"/>
    </xf>
    <xf numFmtId="0" fontId="2" fillId="0" borderId="0" xfId="4" applyFont="1" applyFill="1"/>
    <xf numFmtId="0" fontId="3" fillId="0" borderId="0" xfId="4" applyFont="1" applyFill="1"/>
    <xf numFmtId="0" fontId="7" fillId="0" borderId="0" xfId="4" applyFont="1" applyFill="1" applyBorder="1" applyAlignment="1" applyProtection="1">
      <alignment horizontal="center"/>
    </xf>
    <xf numFmtId="0" fontId="4" fillId="0" borderId="0" xfId="4" applyFont="1" applyFill="1" applyAlignment="1" applyProtection="1">
      <alignment horizontal="left"/>
      <protection locked="0"/>
    </xf>
    <xf numFmtId="0" fontId="4" fillId="0" borderId="0" xfId="4" applyFont="1" applyFill="1" applyAlignment="1" applyProtection="1">
      <alignment horizontal="left"/>
    </xf>
    <xf numFmtId="0" fontId="4" fillId="0" borderId="0" xfId="4" applyFont="1" applyFill="1" applyBorder="1" applyAlignment="1" applyProtection="1">
      <alignment horizontal="left" wrapText="1"/>
    </xf>
    <xf numFmtId="49" fontId="4" fillId="0" borderId="0" xfId="4" applyNumberFormat="1" applyFont="1" applyFill="1" applyBorder="1" applyAlignment="1" applyProtection="1">
      <alignment horizontal="left" wrapText="1"/>
      <protection locked="0"/>
    </xf>
    <xf numFmtId="9" fontId="4" fillId="0" borderId="0" xfId="6" applyFont="1" applyFill="1" applyBorder="1" applyAlignment="1" applyProtection="1">
      <alignment horizontal="left"/>
      <protection locked="0"/>
    </xf>
    <xf numFmtId="9" fontId="4" fillId="0" borderId="0" xfId="6" applyFont="1" applyFill="1" applyAlignment="1" applyProtection="1">
      <alignment horizontal="left"/>
      <protection locked="0"/>
    </xf>
    <xf numFmtId="9" fontId="4" fillId="0" borderId="0" xfId="6" applyFont="1" applyFill="1" applyAlignment="1" applyProtection="1">
      <alignment horizontal="left"/>
    </xf>
    <xf numFmtId="9" fontId="4" fillId="0" borderId="0" xfId="6" applyFont="1" applyFill="1" applyBorder="1" applyAlignment="1" applyProtection="1">
      <alignment horizontal="left" wrapText="1"/>
      <protection locked="0"/>
    </xf>
    <xf numFmtId="9" fontId="5" fillId="0" borderId="0" xfId="6" applyFont="1" applyFill="1" applyAlignment="1" applyProtection="1">
      <alignment horizontal="right"/>
      <protection locked="0"/>
    </xf>
    <xf numFmtId="9" fontId="5" fillId="0" borderId="0" xfId="6" applyFont="1" applyFill="1" applyAlignment="1">
      <alignment horizontal="right"/>
    </xf>
    <xf numFmtId="9" fontId="8" fillId="0" borderId="0" xfId="6" applyFont="1" applyFill="1"/>
    <xf numFmtId="0" fontId="22" fillId="0" borderId="0" xfId="0" applyFont="1" applyFill="1" applyAlignment="1" applyProtection="1">
      <alignment horizontal="left" vertical="center"/>
      <protection locked="0"/>
    </xf>
    <xf numFmtId="0" fontId="4" fillId="0" borderId="0" xfId="4" applyFont="1" applyAlignment="1" applyProtection="1">
      <alignment wrapText="1"/>
      <protection locked="0"/>
    </xf>
    <xf numFmtId="0" fontId="7" fillId="4" borderId="29" xfId="4" applyFont="1" applyFill="1" applyBorder="1" applyAlignment="1" applyProtection="1">
      <alignment horizontal="center" wrapText="1"/>
    </xf>
    <xf numFmtId="0" fontId="2" fillId="0" borderId="0" xfId="4" applyFont="1" applyAlignment="1" applyProtection="1">
      <alignment horizontal="right" wrapText="1"/>
      <protection locked="0"/>
    </xf>
    <xf numFmtId="9" fontId="4" fillId="0" borderId="0" xfId="6" applyFont="1" applyAlignment="1" applyProtection="1">
      <alignment wrapText="1"/>
      <protection locked="0"/>
    </xf>
    <xf numFmtId="9" fontId="4" fillId="0" borderId="0" xfId="6" applyFont="1" applyAlignment="1" applyProtection="1">
      <alignment wrapText="1"/>
    </xf>
    <xf numFmtId="9" fontId="8" fillId="0" borderId="0" xfId="6" applyFont="1" applyAlignment="1" applyProtection="1">
      <alignment wrapText="1"/>
      <protection locked="0"/>
    </xf>
    <xf numFmtId="9" fontId="5" fillId="0" borderId="0" xfId="6" applyFont="1" applyAlignment="1" applyProtection="1">
      <alignment horizontal="right" wrapText="1"/>
      <protection locked="0"/>
    </xf>
    <xf numFmtId="0" fontId="4" fillId="0" borderId="0" xfId="6" applyNumberFormat="1" applyFont="1" applyAlignment="1" applyProtection="1">
      <alignment wrapText="1"/>
      <protection locked="0"/>
    </xf>
    <xf numFmtId="0" fontId="4" fillId="0" borderId="0" xfId="6" applyNumberFormat="1" applyFont="1" applyAlignment="1" applyProtection="1">
      <alignment wrapText="1"/>
    </xf>
    <xf numFmtId="0" fontId="8" fillId="0" borderId="0" xfId="6" applyNumberFormat="1" applyFont="1" applyAlignment="1" applyProtection="1">
      <alignment wrapText="1"/>
      <protection locked="0"/>
    </xf>
    <xf numFmtId="0" fontId="4" fillId="0" borderId="0" xfId="4" applyFont="1" applyAlignment="1" applyProtection="1">
      <alignment horizontal="left" wrapText="1"/>
      <protection locked="0"/>
    </xf>
    <xf numFmtId="0" fontId="4" fillId="0" borderId="0" xfId="4" applyFont="1" applyAlignment="1" applyProtection="1">
      <alignment horizontal="left" wrapText="1"/>
    </xf>
    <xf numFmtId="9" fontId="4" fillId="0" borderId="0" xfId="6" applyFont="1" applyAlignment="1" applyProtection="1">
      <alignment horizontal="left" wrapText="1"/>
      <protection locked="0"/>
    </xf>
    <xf numFmtId="9" fontId="4" fillId="0" borderId="0" xfId="6" applyFont="1" applyAlignment="1" applyProtection="1">
      <alignment horizontal="left" wrapText="1"/>
    </xf>
    <xf numFmtId="14" fontId="2" fillId="0" borderId="0" xfId="4" applyNumberFormat="1" applyFont="1" applyFill="1" applyBorder="1" applyAlignment="1">
      <alignment horizontal="center"/>
    </xf>
    <xf numFmtId="14" fontId="2" fillId="4" borderId="1" xfId="4" applyNumberFormat="1" applyFont="1" applyFill="1" applyBorder="1" applyAlignment="1">
      <alignment horizontal="center"/>
    </xf>
    <xf numFmtId="14" fontId="3" fillId="0" borderId="0" xfId="4" applyNumberFormat="1" applyFont="1" applyFill="1" applyBorder="1"/>
    <xf numFmtId="14" fontId="3" fillId="0" borderId="0" xfId="4" applyNumberFormat="1" applyFont="1"/>
    <xf numFmtId="14" fontId="7" fillId="0" borderId="0" xfId="4" applyNumberFormat="1" applyFont="1" applyFill="1" applyBorder="1" applyAlignment="1">
      <alignment horizontal="center"/>
    </xf>
    <xf numFmtId="14" fontId="3" fillId="0" borderId="0" xfId="4" applyNumberFormat="1" applyFont="1" applyBorder="1" applyAlignment="1">
      <alignment horizontal="center"/>
    </xf>
    <xf numFmtId="14" fontId="2" fillId="0" borderId="0" xfId="4" applyNumberFormat="1" applyFont="1" applyFill="1" applyBorder="1" applyAlignment="1" applyProtection="1">
      <alignment horizontal="center"/>
      <protection locked="0"/>
    </xf>
    <xf numFmtId="14" fontId="3" fillId="0" borderId="0" xfId="0" applyNumberFormat="1" applyFont="1" applyBorder="1" applyAlignment="1">
      <alignment horizontal="center"/>
    </xf>
    <xf numFmtId="14" fontId="2" fillId="0" borderId="0" xfId="4" applyNumberFormat="1" applyFont="1" applyFill="1" applyBorder="1"/>
    <xf numFmtId="14" fontId="2" fillId="0" borderId="0" xfId="4" applyNumberFormat="1" applyFont="1" applyFill="1" applyBorder="1" applyProtection="1">
      <protection locked="0"/>
    </xf>
    <xf numFmtId="14" fontId="2" fillId="0" borderId="0" xfId="4" applyNumberFormat="1" applyFont="1"/>
    <xf numFmtId="14" fontId="3" fillId="12" borderId="0" xfId="4" applyNumberFormat="1" applyFont="1" applyFill="1" applyAlignment="1" applyProtection="1">
      <alignment horizontal="center"/>
      <protection locked="0"/>
    </xf>
    <xf numFmtId="14" fontId="3" fillId="12" borderId="0" xfId="4" applyNumberFormat="1" applyFont="1" applyFill="1" applyBorder="1" applyAlignment="1" applyProtection="1">
      <alignment horizontal="center"/>
      <protection locked="0"/>
    </xf>
    <xf numFmtId="14" fontId="3" fillId="0" borderId="0" xfId="4" applyNumberFormat="1" applyFont="1" applyFill="1" applyBorder="1" applyProtection="1">
      <protection locked="0"/>
    </xf>
    <xf numFmtId="14" fontId="3" fillId="0" borderId="0" xfId="4" applyNumberFormat="1" applyFont="1" applyProtection="1">
      <protection locked="0"/>
    </xf>
    <xf numFmtId="14" fontId="7" fillId="13" borderId="18" xfId="4" applyNumberFormat="1" applyFont="1" applyFill="1" applyBorder="1" applyAlignment="1" applyProtection="1">
      <alignment horizontal="center"/>
    </xf>
    <xf numFmtId="14" fontId="7" fillId="13" borderId="60" xfId="4" applyNumberFormat="1" applyFont="1" applyFill="1" applyBorder="1" applyAlignment="1" applyProtection="1">
      <alignment horizontal="center"/>
    </xf>
    <xf numFmtId="14" fontId="7" fillId="13" borderId="8" xfId="4" applyNumberFormat="1" applyFont="1" applyFill="1" applyBorder="1" applyAlignment="1" applyProtection="1">
      <alignment horizontal="center"/>
    </xf>
    <xf numFmtId="14" fontId="4" fillId="0" borderId="0" xfId="4" applyNumberFormat="1" applyFont="1" applyAlignment="1" applyProtection="1">
      <alignment horizontal="left"/>
      <protection locked="0"/>
    </xf>
    <xf numFmtId="14" fontId="3" fillId="0" borderId="0" xfId="4" applyNumberFormat="1" applyFont="1" applyAlignment="1" applyProtection="1">
      <alignment wrapText="1"/>
      <protection locked="0"/>
    </xf>
    <xf numFmtId="14" fontId="4" fillId="0" borderId="1" xfId="4" applyNumberFormat="1" applyFont="1" applyBorder="1" applyAlignment="1" applyProtection="1">
      <alignment horizontal="left" wrapText="1"/>
      <protection locked="0"/>
    </xf>
    <xf numFmtId="14" fontId="3" fillId="0" borderId="1" xfId="4" applyNumberFormat="1" applyFont="1" applyBorder="1" applyAlignment="1" applyProtection="1">
      <alignment wrapText="1"/>
      <protection locked="0"/>
    </xf>
    <xf numFmtId="14" fontId="4" fillId="0" borderId="0" xfId="4" applyNumberFormat="1" applyFont="1" applyAlignment="1" applyProtection="1">
      <alignment horizontal="left"/>
    </xf>
    <xf numFmtId="14" fontId="3" fillId="0" borderId="0" xfId="4" applyNumberFormat="1" applyFont="1" applyAlignment="1" applyProtection="1">
      <alignment wrapText="1"/>
    </xf>
    <xf numFmtId="14" fontId="7" fillId="13" borderId="8" xfId="4" applyNumberFormat="1" applyFont="1" applyFill="1" applyBorder="1" applyAlignment="1" applyProtection="1">
      <alignment horizontal="center" wrapText="1"/>
    </xf>
    <xf numFmtId="14" fontId="4" fillId="0" borderId="0" xfId="4" applyNumberFormat="1" applyFont="1" applyFill="1" applyBorder="1" applyAlignment="1" applyProtection="1">
      <alignment horizontal="left" wrapText="1"/>
      <protection locked="0"/>
    </xf>
    <xf numFmtId="14" fontId="4" fillId="0" borderId="0" xfId="4" applyNumberFormat="1" applyFont="1" applyBorder="1" applyAlignment="1" applyProtection="1">
      <alignment horizontal="left" wrapText="1"/>
    </xf>
    <xf numFmtId="14" fontId="4" fillId="0" borderId="0" xfId="4" applyNumberFormat="1" applyFont="1" applyBorder="1" applyAlignment="1" applyProtection="1">
      <alignment horizontal="left" wrapText="1"/>
      <protection locked="0"/>
    </xf>
    <xf numFmtId="14" fontId="4" fillId="0" borderId="0" xfId="6" applyNumberFormat="1" applyFont="1" applyAlignment="1" applyProtection="1">
      <alignment horizontal="left"/>
      <protection locked="0"/>
    </xf>
    <xf numFmtId="14" fontId="8" fillId="0" borderId="0" xfId="6" applyNumberFormat="1" applyFont="1" applyAlignment="1" applyProtection="1">
      <alignment wrapText="1"/>
      <protection locked="0"/>
    </xf>
    <xf numFmtId="14" fontId="4" fillId="0" borderId="0" xfId="6" applyNumberFormat="1" applyFont="1" applyAlignment="1" applyProtection="1">
      <alignment horizontal="left"/>
    </xf>
    <xf numFmtId="14" fontId="8" fillId="0" borderId="0" xfId="6" applyNumberFormat="1" applyFont="1" applyAlignment="1" applyProtection="1">
      <alignment wrapText="1"/>
    </xf>
    <xf numFmtId="14" fontId="7" fillId="14" borderId="18" xfId="0" applyNumberFormat="1" applyFont="1" applyFill="1" applyBorder="1" applyAlignment="1">
      <alignment horizontal="center"/>
    </xf>
    <xf numFmtId="14" fontId="7" fillId="14" borderId="61" xfId="0" applyNumberFormat="1" applyFont="1" applyFill="1" applyBorder="1" applyAlignment="1">
      <alignment horizontal="center"/>
    </xf>
    <xf numFmtId="14" fontId="7" fillId="14" borderId="33" xfId="0" applyNumberFormat="1" applyFont="1" applyFill="1" applyBorder="1" applyAlignment="1">
      <alignment horizontal="center" wrapText="1"/>
    </xf>
    <xf numFmtId="14" fontId="4" fillId="0" borderId="0" xfId="0" applyNumberFormat="1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wrapText="1"/>
      <protection locked="0"/>
    </xf>
    <xf numFmtId="14" fontId="4" fillId="0" borderId="1" xfId="0" applyNumberFormat="1" applyFont="1" applyBorder="1" applyAlignment="1" applyProtection="1">
      <alignment horizontal="left" wrapText="1"/>
      <protection locked="0"/>
    </xf>
    <xf numFmtId="14" fontId="4" fillId="0" borderId="20" xfId="0" applyNumberFormat="1" applyFont="1" applyBorder="1" applyAlignment="1" applyProtection="1">
      <alignment horizontal="left" wrapText="1"/>
      <protection locked="0"/>
    </xf>
    <xf numFmtId="14" fontId="3" fillId="0" borderId="20" xfId="0" applyNumberFormat="1" applyFont="1" applyBorder="1" applyAlignment="1" applyProtection="1">
      <alignment wrapText="1"/>
      <protection locked="0"/>
    </xf>
    <xf numFmtId="14" fontId="4" fillId="0" borderId="17" xfId="0" applyNumberFormat="1" applyFont="1" applyBorder="1" applyAlignment="1" applyProtection="1">
      <alignment horizontal="left" wrapText="1"/>
      <protection locked="0"/>
    </xf>
    <xf numFmtId="14" fontId="4" fillId="0" borderId="37" xfId="0" applyNumberFormat="1" applyFont="1" applyBorder="1" applyAlignment="1" applyProtection="1">
      <alignment horizontal="left" wrapText="1"/>
      <protection locked="0"/>
    </xf>
    <xf numFmtId="14" fontId="3" fillId="0" borderId="37" xfId="0" applyNumberFormat="1" applyFont="1" applyBorder="1" applyAlignment="1" applyProtection="1">
      <alignment wrapText="1"/>
      <protection locked="0"/>
    </xf>
    <xf numFmtId="14" fontId="8" fillId="0" borderId="0" xfId="6" applyNumberFormat="1" applyFont="1" applyProtection="1">
      <protection locked="0"/>
    </xf>
    <xf numFmtId="14" fontId="8" fillId="0" borderId="0" xfId="6" applyNumberFormat="1" applyFont="1" applyProtection="1"/>
    <xf numFmtId="14" fontId="5" fillId="0" borderId="0" xfId="6" applyNumberFormat="1" applyFont="1" applyAlignment="1" applyProtection="1">
      <alignment horizontal="right"/>
      <protection locked="0"/>
    </xf>
    <xf numFmtId="14" fontId="5" fillId="0" borderId="0" xfId="6" applyNumberFormat="1" applyFont="1" applyAlignment="1">
      <alignment horizontal="right"/>
    </xf>
    <xf numFmtId="14" fontId="8" fillId="0" borderId="0" xfId="6" applyNumberFormat="1" applyFont="1"/>
    <xf numFmtId="49" fontId="2" fillId="0" borderId="0" xfId="4" applyNumberFormat="1" applyFont="1" applyFill="1" applyBorder="1" applyAlignment="1">
      <alignment horizontal="center"/>
    </xf>
    <xf numFmtId="49" fontId="3" fillId="0" borderId="0" xfId="4" applyNumberFormat="1" applyFont="1" applyFill="1" applyBorder="1"/>
    <xf numFmtId="49" fontId="7" fillId="0" borderId="0" xfId="4" applyNumberFormat="1" applyFont="1" applyFill="1" applyBorder="1" applyAlignment="1">
      <alignment horizontal="center"/>
    </xf>
    <xf numFmtId="49" fontId="2" fillId="0" borderId="0" xfId="4" applyNumberFormat="1" applyFont="1" applyFill="1" applyBorder="1" applyAlignment="1" applyProtection="1">
      <alignment horizontal="center"/>
      <protection locked="0"/>
    </xf>
    <xf numFmtId="49" fontId="3" fillId="0" borderId="0" xfId="4" applyNumberFormat="1" applyFont="1" applyFill="1" applyBorder="1" applyAlignment="1" applyProtection="1">
      <alignment horizontal="left"/>
      <protection locked="0"/>
    </xf>
    <xf numFmtId="49" fontId="2" fillId="0" borderId="0" xfId="4" applyNumberFormat="1" applyFont="1" applyFill="1" applyBorder="1"/>
    <xf numFmtId="49" fontId="2" fillId="0" borderId="0" xfId="4" applyNumberFormat="1" applyFont="1" applyFill="1" applyBorder="1" applyProtection="1">
      <protection locked="0"/>
    </xf>
    <xf numFmtId="49" fontId="2" fillId="0" borderId="0" xfId="4" applyNumberFormat="1" applyFont="1" applyBorder="1" applyAlignment="1">
      <alignment horizontal="right" wrapText="1"/>
    </xf>
    <xf numFmtId="49" fontId="3" fillId="0" borderId="0" xfId="4" applyNumberFormat="1" applyFont="1" applyFill="1" applyBorder="1" applyProtection="1">
      <protection locked="0"/>
    </xf>
    <xf numFmtId="49" fontId="3" fillId="0" borderId="0" xfId="4" applyNumberFormat="1" applyFont="1"/>
    <xf numFmtId="49" fontId="2" fillId="0" borderId="0" xfId="4" applyNumberFormat="1" applyFont="1"/>
    <xf numFmtId="49" fontId="3" fillId="0" borderId="0" xfId="4" applyNumberFormat="1" applyFont="1" applyProtection="1">
      <protection locked="0"/>
    </xf>
    <xf numFmtId="49" fontId="7" fillId="13" borderId="60" xfId="4" applyNumberFormat="1" applyFont="1" applyFill="1" applyBorder="1" applyAlignment="1" applyProtection="1">
      <alignment horizontal="center"/>
    </xf>
    <xf numFmtId="49" fontId="4" fillId="0" borderId="0" xfId="4" applyNumberFormat="1" applyFont="1" applyAlignment="1" applyProtection="1">
      <alignment horizontal="left"/>
      <protection locked="0"/>
    </xf>
    <xf numFmtId="49" fontId="4" fillId="0" borderId="0" xfId="4" applyNumberFormat="1" applyFont="1" applyAlignment="1" applyProtection="1">
      <alignment horizontal="left"/>
    </xf>
    <xf numFmtId="49" fontId="4" fillId="0" borderId="0" xfId="4" applyNumberFormat="1" applyFont="1" applyBorder="1" applyAlignment="1" applyProtection="1">
      <alignment horizontal="left" wrapText="1"/>
    </xf>
    <xf numFmtId="49" fontId="4" fillId="0" borderId="0" xfId="6" applyNumberFormat="1" applyFont="1" applyAlignment="1" applyProtection="1">
      <alignment horizontal="left"/>
      <protection locked="0"/>
    </xf>
    <xf numFmtId="49" fontId="4" fillId="0" borderId="0" xfId="6" applyNumberFormat="1" applyFont="1" applyAlignment="1" applyProtection="1">
      <alignment horizontal="left"/>
    </xf>
    <xf numFmtId="49" fontId="7" fillId="14" borderId="61" xfId="0" applyNumberFormat="1" applyFont="1" applyFill="1" applyBorder="1" applyAlignment="1">
      <alignment horizontal="center"/>
    </xf>
    <xf numFmtId="49" fontId="4" fillId="0" borderId="0" xfId="0" applyNumberFormat="1" applyFont="1" applyAlignment="1" applyProtection="1">
      <alignment horizontal="left"/>
      <protection locked="0"/>
    </xf>
    <xf numFmtId="49" fontId="4" fillId="0" borderId="20" xfId="0" applyNumberFormat="1" applyFont="1" applyBorder="1" applyAlignment="1" applyProtection="1">
      <alignment horizontal="left" wrapText="1"/>
      <protection locked="0"/>
    </xf>
    <xf numFmtId="49" fontId="4" fillId="0" borderId="37" xfId="0" applyNumberFormat="1" applyFont="1" applyBorder="1" applyAlignment="1" applyProtection="1">
      <alignment horizontal="left" wrapText="1"/>
      <protection locked="0"/>
    </xf>
    <xf numFmtId="49" fontId="5" fillId="0" borderId="0" xfId="6" applyNumberFormat="1" applyFont="1" applyAlignment="1" applyProtection="1">
      <alignment horizontal="right"/>
      <protection locked="0"/>
    </xf>
    <xf numFmtId="49" fontId="5" fillId="0" borderId="0" xfId="6" applyNumberFormat="1" applyFont="1" applyAlignment="1">
      <alignment horizontal="right"/>
    </xf>
    <xf numFmtId="49" fontId="8" fillId="0" borderId="0" xfId="6" applyNumberFormat="1" applyFont="1"/>
    <xf numFmtId="14" fontId="3" fillId="0" borderId="0" xfId="0" applyNumberFormat="1" applyFont="1" applyFill="1" applyBorder="1" applyAlignment="1">
      <alignment horizontal="left" vertical="center"/>
    </xf>
    <xf numFmtId="14" fontId="3" fillId="0" borderId="52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52" xfId="0" applyFont="1" applyFill="1" applyBorder="1" applyAlignment="1">
      <alignment horizontal="left" vertical="center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48" xfId="4" applyFont="1" applyFill="1" applyBorder="1" applyAlignment="1" applyProtection="1">
      <alignment horizontal="left" shrinkToFit="1"/>
      <protection locked="0"/>
    </xf>
    <xf numFmtId="0" fontId="3" fillId="0" borderId="9" xfId="4" applyFont="1" applyFill="1" applyBorder="1" applyAlignment="1" applyProtection="1">
      <alignment horizontal="left" shrinkToFit="1"/>
      <protection locked="0"/>
    </xf>
    <xf numFmtId="0" fontId="3" fillId="0" borderId="33" xfId="4" applyFont="1" applyFill="1" applyBorder="1" applyAlignment="1" applyProtection="1">
      <alignment horizontal="left" shrinkToFit="1"/>
      <protection locked="0"/>
    </xf>
    <xf numFmtId="0" fontId="11" fillId="9" borderId="0" xfId="4" applyFont="1" applyFill="1" applyBorder="1" applyAlignment="1" applyProtection="1">
      <alignment horizontal="center"/>
      <protection locked="0"/>
    </xf>
    <xf numFmtId="14" fontId="7" fillId="13" borderId="59" xfId="4" applyNumberFormat="1" applyFont="1" applyFill="1" applyBorder="1" applyAlignment="1" applyProtection="1">
      <alignment horizontal="center"/>
    </xf>
    <xf numFmtId="14" fontId="7" fillId="13" borderId="9" xfId="4" applyNumberFormat="1" applyFont="1" applyFill="1" applyBorder="1" applyAlignment="1" applyProtection="1">
      <alignment horizontal="center"/>
    </xf>
    <xf numFmtId="14" fontId="7" fillId="13" borderId="33" xfId="4" applyNumberFormat="1" applyFont="1" applyFill="1" applyBorder="1" applyAlignment="1" applyProtection="1">
      <alignment horizontal="center"/>
    </xf>
    <xf numFmtId="0" fontId="7" fillId="4" borderId="59" xfId="4" applyFont="1" applyFill="1" applyBorder="1" applyAlignment="1" applyProtection="1">
      <alignment horizontal="center"/>
    </xf>
    <xf numFmtId="0" fontId="7" fillId="4" borderId="33" xfId="4" applyFont="1" applyFill="1" applyBorder="1" applyAlignment="1" applyProtection="1">
      <alignment horizontal="center"/>
    </xf>
    <xf numFmtId="166" fontId="17" fillId="5" borderId="12" xfId="2" applyNumberFormat="1" applyFont="1" applyFill="1" applyBorder="1" applyAlignment="1">
      <alignment horizontal="center" vertical="center"/>
    </xf>
    <xf numFmtId="166" fontId="17" fillId="5" borderId="17" xfId="2" applyNumberFormat="1" applyFont="1" applyFill="1" applyBorder="1" applyAlignment="1">
      <alignment horizontal="center" vertical="center"/>
    </xf>
    <xf numFmtId="0" fontId="7" fillId="4" borderId="9" xfId="4" applyFont="1" applyFill="1" applyBorder="1" applyAlignment="1" applyProtection="1">
      <alignment horizontal="center"/>
    </xf>
    <xf numFmtId="168" fontId="2" fillId="4" borderId="59" xfId="4" applyNumberFormat="1" applyFont="1" applyFill="1" applyBorder="1"/>
    <xf numFmtId="0" fontId="2" fillId="4" borderId="33" xfId="4" applyFont="1" applyFill="1" applyBorder="1"/>
    <xf numFmtId="168" fontId="2" fillId="0" borderId="59" xfId="4" applyNumberFormat="1" applyFont="1" applyBorder="1" applyAlignment="1">
      <alignment horizontal="center" shrinkToFit="1"/>
    </xf>
    <xf numFmtId="168" fontId="2" fillId="0" borderId="33" xfId="4" applyNumberFormat="1" applyFont="1" applyBorder="1" applyAlignment="1">
      <alignment horizontal="center" shrinkToFit="1"/>
    </xf>
  </cellXfs>
  <cellStyles count="333">
    <cellStyle name="Currency" xfId="1" builtinId="4"/>
    <cellStyle name="Currency 2" xfId="2"/>
    <cellStyle name="Currency 3" xfId="3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Normal" xfId="0" builtinId="0"/>
    <cellStyle name="Normal 2" xfId="4"/>
    <cellStyle name="Normal 3" xfId="5"/>
    <cellStyle name="Percent 2" xfId="6"/>
  </cellStyles>
  <dxfs count="0"/>
  <tableStyles count="0" defaultTableStyle="TableStyleMedium2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3352800</xdr:colOff>
      <xdr:row>2</xdr:row>
      <xdr:rowOff>10160</xdr:rowOff>
    </xdr:from>
    <xdr:to>
      <xdr:col>2</xdr:col>
      <xdr:colOff>4196080</xdr:colOff>
      <xdr:row>3</xdr:row>
      <xdr:rowOff>60960</xdr:rowOff>
    </xdr:to>
    <xdr:sp macro="" textlink="">
      <xdr:nvSpPr>
        <xdr:cNvPr id="3" name="TextBox 2"/>
        <xdr:cNvSpPr txBox="1"/>
      </xdr:nvSpPr>
      <xdr:spPr>
        <a:xfrm>
          <a:off x="4958080" y="172720"/>
          <a:ext cx="843280" cy="25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rIns="0" rtlCol="0" anchor="t" anchorCtr="0"/>
        <a:lstStyle/>
        <a:p>
          <a:pPr algn="r">
            <a:lnSpc>
              <a:spcPts val="1400"/>
            </a:lnSpc>
          </a:pPr>
          <a:r>
            <a:rPr lang="en-US" sz="1000" b="0">
              <a:ln>
                <a:noFill/>
              </a:ln>
              <a:latin typeface="Arial"/>
              <a:cs typeface="Arial"/>
            </a:rPr>
            <a:t>Date:</a:t>
          </a:r>
        </a:p>
        <a:p>
          <a:pPr algn="r">
            <a:lnSpc>
              <a:spcPts val="1400"/>
            </a:lnSpc>
          </a:pPr>
          <a:r>
            <a:rPr lang="en-US" sz="1000" b="1">
              <a:ln>
                <a:noFill/>
              </a:ln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3269996</xdr:colOff>
      <xdr:row>3</xdr:row>
      <xdr:rowOff>20320</xdr:rowOff>
    </xdr:from>
    <xdr:to>
      <xdr:col>2</xdr:col>
      <xdr:colOff>4197604</xdr:colOff>
      <xdr:row>4</xdr:row>
      <xdr:rowOff>91440</xdr:rowOff>
    </xdr:to>
    <xdr:sp macro="" textlink="">
      <xdr:nvSpPr>
        <xdr:cNvPr id="4" name="TextBox 3"/>
        <xdr:cNvSpPr txBox="1"/>
      </xdr:nvSpPr>
      <xdr:spPr>
        <a:xfrm>
          <a:off x="4875276" y="396240"/>
          <a:ext cx="927608" cy="2844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rIns="0" rtlCol="0" anchor="t" anchorCtr="0"/>
        <a:lstStyle/>
        <a:p>
          <a:pPr algn="r">
            <a:lnSpc>
              <a:spcPts val="1400"/>
            </a:lnSpc>
          </a:pPr>
          <a:r>
            <a:rPr lang="en-US" sz="1000" b="0">
              <a:ln>
                <a:noFill/>
              </a:ln>
              <a:latin typeface="Arial"/>
              <a:cs typeface="Arial"/>
            </a:rPr>
            <a:t>Guest Count:</a:t>
          </a:r>
        </a:p>
        <a:p>
          <a:pPr algn="r">
            <a:lnSpc>
              <a:spcPts val="1400"/>
            </a:lnSpc>
          </a:pPr>
          <a:r>
            <a:rPr lang="en-US" sz="1000" b="1">
              <a:ln>
                <a:noFill/>
              </a:ln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3271520</xdr:colOff>
      <xdr:row>4</xdr:row>
      <xdr:rowOff>10160</xdr:rowOff>
    </xdr:from>
    <xdr:to>
      <xdr:col>2</xdr:col>
      <xdr:colOff>4199128</xdr:colOff>
      <xdr:row>5</xdr:row>
      <xdr:rowOff>81280</xdr:rowOff>
    </xdr:to>
    <xdr:sp macro="" textlink="">
      <xdr:nvSpPr>
        <xdr:cNvPr id="5" name="TextBox 4"/>
        <xdr:cNvSpPr txBox="1"/>
      </xdr:nvSpPr>
      <xdr:spPr>
        <a:xfrm>
          <a:off x="4876800" y="599440"/>
          <a:ext cx="927608" cy="2844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rIns="0" rtlCol="0" anchor="t" anchorCtr="0"/>
        <a:lstStyle/>
        <a:p>
          <a:pPr algn="r">
            <a:lnSpc>
              <a:spcPts val="1400"/>
            </a:lnSpc>
          </a:pPr>
          <a:r>
            <a:rPr lang="en-US" sz="1000" b="0">
              <a:ln>
                <a:noFill/>
              </a:ln>
              <a:latin typeface="Arial"/>
              <a:cs typeface="Arial"/>
            </a:rPr>
            <a:t>Time: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42"/>
  <sheetViews>
    <sheetView tabSelected="1" view="pageLayout" zoomScale="125" zoomScaleNormal="125" zoomScaleSheetLayoutView="100" zoomScalePageLayoutView="125" workbookViewId="0">
      <selection activeCell="G9" sqref="G9"/>
    </sheetView>
  </sheetViews>
  <sheetFormatPr baseColWidth="10" defaultColWidth="8.625" defaultRowHeight="22" customHeight="1" x14ac:dyDescent="0"/>
  <cols>
    <col min="1" max="1" width="14.875" style="6" customWidth="1"/>
    <col min="2" max="2" width="0.875" style="6" customWidth="1"/>
    <col min="3" max="3" width="42.875" style="1" customWidth="1"/>
    <col min="4" max="4" width="3" style="1" customWidth="1"/>
    <col min="5" max="5" width="0.875" style="3" customWidth="1"/>
    <col min="6" max="6" width="10.75" style="13" customWidth="1"/>
    <col min="7" max="16384" width="8.625" style="1"/>
  </cols>
  <sheetData>
    <row r="1" spans="1:8" ht="9" customHeight="1" thickBot="1"/>
    <row r="2" spans="1:8" ht="4" customHeight="1" thickTop="1">
      <c r="A2" s="80"/>
      <c r="B2" s="81"/>
      <c r="C2" s="82"/>
      <c r="D2" s="82"/>
      <c r="E2" s="83"/>
      <c r="F2" s="84"/>
    </row>
    <row r="3" spans="1:8" s="7" customFormat="1" ht="17" customHeight="1">
      <c r="A3" s="85" t="s">
        <v>75</v>
      </c>
      <c r="B3" s="18" t="str">
        <f>'FINANCIAL BREAKOUT'!M3</f>
        <v>Event Name</v>
      </c>
      <c r="C3" s="9"/>
      <c r="D3" s="479">
        <f>'FINANCIAL BREAKOUT'!M7</f>
        <v>36892</v>
      </c>
      <c r="E3" s="479"/>
      <c r="F3" s="480"/>
    </row>
    <row r="4" spans="1:8" s="7" customFormat="1" ht="17" customHeight="1">
      <c r="A4" s="85" t="s">
        <v>76</v>
      </c>
      <c r="B4" s="18" t="str">
        <f>'FINANCIAL BREAKOUT'!M4</f>
        <v>Event Location</v>
      </c>
      <c r="C4" s="9"/>
      <c r="D4" s="481">
        <f>'FINANCIAL BREAKOUT'!M8</f>
        <v>100</v>
      </c>
      <c r="E4" s="481"/>
      <c r="F4" s="482"/>
    </row>
    <row r="5" spans="1:8" s="7" customFormat="1" ht="17" customHeight="1">
      <c r="A5" s="85" t="s">
        <v>77</v>
      </c>
      <c r="B5" s="18" t="str">
        <f>'FINANCIAL BREAKOUT'!M5</f>
        <v>Your Name</v>
      </c>
      <c r="C5" s="9"/>
      <c r="D5" s="481" t="str">
        <f>'FINANCIAL BREAKOUT'!M9</f>
        <v>12:00AM - 12:00PM</v>
      </c>
      <c r="E5" s="481"/>
      <c r="F5" s="482"/>
    </row>
    <row r="6" spans="1:8" s="7" customFormat="1" ht="17" customHeight="1" thickBot="1">
      <c r="A6" s="86" t="s">
        <v>78</v>
      </c>
      <c r="B6" s="19" t="str">
        <f>'FINANCIAL BREAKOUT'!M6</f>
        <v>Client Name</v>
      </c>
      <c r="C6" s="10"/>
      <c r="D6" s="10"/>
      <c r="E6" s="11"/>
      <c r="F6" s="87"/>
    </row>
    <row r="7" spans="1:8" s="2" customFormat="1" ht="18" customHeight="1" thickTop="1">
      <c r="A7" s="4"/>
      <c r="B7" s="4"/>
      <c r="E7" s="5"/>
      <c r="F7" s="12"/>
    </row>
    <row r="8" spans="1:8" s="8" customFormat="1" ht="14" customHeight="1">
      <c r="A8" s="95" t="s">
        <v>10</v>
      </c>
      <c r="B8" s="46"/>
      <c r="C8" s="96" t="s">
        <v>54</v>
      </c>
      <c r="D8" s="47"/>
      <c r="E8" s="48"/>
      <c r="F8" s="97" t="s">
        <v>55</v>
      </c>
    </row>
    <row r="9" spans="1:8" s="191" customFormat="1" ht="12">
      <c r="A9" s="188"/>
      <c r="B9" s="188"/>
      <c r="C9" s="189"/>
      <c r="D9" s="189"/>
      <c r="E9" s="189"/>
      <c r="F9" s="190"/>
      <c r="G9" s="391" t="s">
        <v>128</v>
      </c>
    </row>
    <row r="10" spans="1:8" s="185" customFormat="1" ht="12">
      <c r="A10" s="181" t="str">
        <f>IF('FINANCIAL BREAKOUT'!AY3&lt;90,CONCATENATE('FINANCIAL BREAKOUT'!AZ3,":"),"")</f>
        <v/>
      </c>
      <c r="B10" s="182"/>
      <c r="C10" s="483" t="str">
        <f>IF('FINANCIAL BREAKOUT'!AY3&lt;90,'FINANCIAL BREAKOUT'!BB3,"")</f>
        <v/>
      </c>
      <c r="D10" s="483"/>
      <c r="E10" s="183"/>
      <c r="F10" s="184" t="str">
        <f>IF('FINANCIAL BREAKOUT'!AY3&lt;90,'FINANCIAL BREAKOUT'!BA3,"")</f>
        <v/>
      </c>
      <c r="G10" s="185" t="s">
        <v>70</v>
      </c>
      <c r="H10" s="185" t="s">
        <v>88</v>
      </c>
    </row>
    <row r="11" spans="1:8" s="185" customFormat="1" ht="12">
      <c r="A11" s="181" t="str">
        <f>IF('FINANCIAL BREAKOUT'!AY4&lt;90,CONCATENATE('FINANCIAL BREAKOUT'!AZ4,":"),"")</f>
        <v/>
      </c>
      <c r="B11" s="182"/>
      <c r="C11" s="483" t="str">
        <f>IF('FINANCIAL BREAKOUT'!AY4&lt;90,'FINANCIAL BREAKOUT'!BB4,"")</f>
        <v/>
      </c>
      <c r="D11" s="483"/>
      <c r="E11" s="183"/>
      <c r="F11" s="184" t="str">
        <f>IF('FINANCIAL BREAKOUT'!AY4&lt;90,'FINANCIAL BREAKOUT'!BA4,"")</f>
        <v/>
      </c>
      <c r="G11" s="185" t="s">
        <v>73</v>
      </c>
      <c r="H11" s="185">
        <f>COUNTIF('FINANCIAL BREAKOUT'!AV3:AV19,"&gt;0")</f>
        <v>0</v>
      </c>
    </row>
    <row r="12" spans="1:8" s="185" customFormat="1" ht="12">
      <c r="A12" s="181" t="str">
        <f>IF('FINANCIAL BREAKOUT'!AY5&lt;90,CONCATENATE('FINANCIAL BREAKOUT'!AZ5,":"),"")</f>
        <v/>
      </c>
      <c r="B12" s="182"/>
      <c r="C12" s="483" t="str">
        <f>IF('FINANCIAL BREAKOUT'!AY5&lt;90,'FINANCIAL BREAKOUT'!BB5,"")</f>
        <v/>
      </c>
      <c r="D12" s="483"/>
      <c r="E12" s="183"/>
      <c r="F12" s="184" t="str">
        <f>IF('FINANCIAL BREAKOUT'!AY5&lt;90,'FINANCIAL BREAKOUT'!BA5,"")</f>
        <v/>
      </c>
    </row>
    <row r="13" spans="1:8" s="185" customFormat="1" ht="12">
      <c r="A13" s="181" t="str">
        <f>IF('FINANCIAL BREAKOUT'!AY6&lt;90,CONCATENATE('FINANCIAL BREAKOUT'!AZ6,":"),"")</f>
        <v/>
      </c>
      <c r="B13" s="182"/>
      <c r="C13" s="483" t="str">
        <f>IF('FINANCIAL BREAKOUT'!AY6&lt;90,'FINANCIAL BREAKOUT'!BB6,"")</f>
        <v/>
      </c>
      <c r="D13" s="483"/>
      <c r="E13" s="183"/>
      <c r="F13" s="184" t="str">
        <f>IF('FINANCIAL BREAKOUT'!AY6&lt;90,'FINANCIAL BREAKOUT'!BA6,"")</f>
        <v/>
      </c>
    </row>
    <row r="14" spans="1:8" s="185" customFormat="1" ht="12">
      <c r="A14" s="181" t="str">
        <f>IF('FINANCIAL BREAKOUT'!AY7&lt;90,CONCATENATE('FINANCIAL BREAKOUT'!AZ7,":"),"")</f>
        <v/>
      </c>
      <c r="B14" s="182"/>
      <c r="C14" s="483" t="str">
        <f>IF('FINANCIAL BREAKOUT'!AY7&lt;90,'FINANCIAL BREAKOUT'!BB7,"")</f>
        <v/>
      </c>
      <c r="D14" s="483"/>
      <c r="E14" s="183"/>
      <c r="F14" s="184" t="str">
        <f>IF('FINANCIAL BREAKOUT'!AY7&lt;90,'FINANCIAL BREAKOUT'!BA7,"")</f>
        <v/>
      </c>
    </row>
    <row r="15" spans="1:8" s="185" customFormat="1" ht="12">
      <c r="A15" s="181" t="str">
        <f>IF('FINANCIAL BREAKOUT'!AY8&lt;90,CONCATENATE('FINANCIAL BREAKOUT'!AZ8,":"),"")</f>
        <v/>
      </c>
      <c r="B15" s="182"/>
      <c r="C15" s="483" t="str">
        <f>IF('FINANCIAL BREAKOUT'!AY8&lt;90,'FINANCIAL BREAKOUT'!BB8,"")</f>
        <v/>
      </c>
      <c r="D15" s="483"/>
      <c r="E15" s="183"/>
      <c r="F15" s="184" t="str">
        <f>IF('FINANCIAL BREAKOUT'!AY8&lt;90,'FINANCIAL BREAKOUT'!BA8,"")</f>
        <v/>
      </c>
    </row>
    <row r="16" spans="1:8" s="185" customFormat="1" ht="12">
      <c r="A16" s="181" t="str">
        <f>IF('FINANCIAL BREAKOUT'!AY9&lt;90,CONCATENATE('FINANCIAL BREAKOUT'!AZ9,":"),"")</f>
        <v/>
      </c>
      <c r="B16" s="182"/>
      <c r="C16" s="483" t="str">
        <f>IF('FINANCIAL BREAKOUT'!AY9&lt;90,'FINANCIAL BREAKOUT'!BB9,"")</f>
        <v/>
      </c>
      <c r="D16" s="483"/>
      <c r="E16" s="183"/>
      <c r="F16" s="184" t="str">
        <f>IF('FINANCIAL BREAKOUT'!AY9&lt;90,'FINANCIAL BREAKOUT'!BA9,"")</f>
        <v/>
      </c>
    </row>
    <row r="17" spans="1:6" s="185" customFormat="1" ht="12">
      <c r="A17" s="181" t="str">
        <f>IF('FINANCIAL BREAKOUT'!AY10&lt;90,CONCATENATE('FINANCIAL BREAKOUT'!AZ10,":"),"")</f>
        <v/>
      </c>
      <c r="B17" s="182"/>
      <c r="C17" s="483" t="str">
        <f>IF('FINANCIAL BREAKOUT'!AY10&lt;90,'FINANCIAL BREAKOUT'!BB10,"")</f>
        <v/>
      </c>
      <c r="D17" s="483"/>
      <c r="E17" s="183"/>
      <c r="F17" s="184" t="str">
        <f>IF('FINANCIAL BREAKOUT'!AY10&lt;90,'FINANCIAL BREAKOUT'!BA10,"")</f>
        <v/>
      </c>
    </row>
    <row r="18" spans="1:6" s="185" customFormat="1" ht="12">
      <c r="A18" s="181" t="str">
        <f>IF('FINANCIAL BREAKOUT'!AY11&lt;90,CONCATENATE('FINANCIAL BREAKOUT'!AZ11,":"),"")</f>
        <v/>
      </c>
      <c r="B18" s="182"/>
      <c r="C18" s="483" t="str">
        <f>IF('FINANCIAL BREAKOUT'!AY11&lt;90,'FINANCIAL BREAKOUT'!BB11,"")</f>
        <v/>
      </c>
      <c r="D18" s="483"/>
      <c r="E18" s="183"/>
      <c r="F18" s="184" t="str">
        <f>IF('FINANCIAL BREAKOUT'!AY11&lt;90,'FINANCIAL BREAKOUT'!BA11,"")</f>
        <v/>
      </c>
    </row>
    <row r="19" spans="1:6" s="185" customFormat="1" ht="12">
      <c r="A19" s="181" t="str">
        <f>IF('FINANCIAL BREAKOUT'!AY12&lt;90,CONCATENATE('FINANCIAL BREAKOUT'!AZ12,":"),"")</f>
        <v/>
      </c>
      <c r="B19" s="182"/>
      <c r="C19" s="483" t="str">
        <f>IF('FINANCIAL BREAKOUT'!AY12&lt;90,'FINANCIAL BREAKOUT'!BB12,"")</f>
        <v/>
      </c>
      <c r="D19" s="483"/>
      <c r="E19" s="183"/>
      <c r="F19" s="184" t="str">
        <f>IF('FINANCIAL BREAKOUT'!AY12&lt;90,'FINANCIAL BREAKOUT'!BA12,"")</f>
        <v/>
      </c>
    </row>
    <row r="20" spans="1:6" s="185" customFormat="1" ht="12">
      <c r="A20" s="181" t="str">
        <f>IF('FINANCIAL BREAKOUT'!AY13&lt;90,CONCATENATE('FINANCIAL BREAKOUT'!AZ13,":"),"")</f>
        <v/>
      </c>
      <c r="B20" s="182"/>
      <c r="C20" s="483" t="str">
        <f>IF('FINANCIAL BREAKOUT'!AY13&lt;90,'FINANCIAL BREAKOUT'!BB13,"")</f>
        <v/>
      </c>
      <c r="D20" s="483"/>
      <c r="E20" s="183"/>
      <c r="F20" s="184" t="str">
        <f>IF('FINANCIAL BREAKOUT'!AY13&lt;90,'FINANCIAL BREAKOUT'!BA13,"")</f>
        <v/>
      </c>
    </row>
    <row r="21" spans="1:6" s="185" customFormat="1" ht="12">
      <c r="A21" s="181" t="str">
        <f>IF('FINANCIAL BREAKOUT'!AY14&lt;90,CONCATENATE('FINANCIAL BREAKOUT'!AZ14,":"),"")</f>
        <v/>
      </c>
      <c r="B21" s="182"/>
      <c r="C21" s="483" t="str">
        <f>IF('FINANCIAL BREAKOUT'!AY14&lt;90,'FINANCIAL BREAKOUT'!BB14,"")</f>
        <v/>
      </c>
      <c r="D21" s="483"/>
      <c r="E21" s="183"/>
      <c r="F21" s="184" t="str">
        <f>IF('FINANCIAL BREAKOUT'!AY14&lt;90,'FINANCIAL BREAKOUT'!BA14,"")</f>
        <v/>
      </c>
    </row>
    <row r="22" spans="1:6" s="185" customFormat="1" ht="12">
      <c r="A22" s="181" t="str">
        <f>IF('FINANCIAL BREAKOUT'!AY15&lt;90,CONCATENATE('FINANCIAL BREAKOUT'!AZ15,":"),"")</f>
        <v/>
      </c>
      <c r="B22" s="182"/>
      <c r="C22" s="483" t="str">
        <f>IF('FINANCIAL BREAKOUT'!AY15&lt;90,'FINANCIAL BREAKOUT'!BB15,"")</f>
        <v/>
      </c>
      <c r="D22" s="483"/>
      <c r="E22" s="183"/>
      <c r="F22" s="184" t="str">
        <f>IF('FINANCIAL BREAKOUT'!AY15&lt;90,'FINANCIAL BREAKOUT'!BA15,"")</f>
        <v/>
      </c>
    </row>
    <row r="23" spans="1:6" s="185" customFormat="1" ht="12">
      <c r="A23" s="181" t="str">
        <f>IF('FINANCIAL BREAKOUT'!AY16&lt;90,CONCATENATE('FINANCIAL BREAKOUT'!AZ16,":"),"")</f>
        <v/>
      </c>
      <c r="B23" s="182"/>
      <c r="C23" s="483" t="str">
        <f>IF('FINANCIAL BREAKOUT'!AY16&lt;90,'FINANCIAL BREAKOUT'!BB16,"")</f>
        <v/>
      </c>
      <c r="D23" s="483"/>
      <c r="E23" s="183"/>
      <c r="F23" s="184" t="str">
        <f>IF('FINANCIAL BREAKOUT'!AY16&lt;90,'FINANCIAL BREAKOUT'!BA16,"")</f>
        <v/>
      </c>
    </row>
    <row r="24" spans="1:6" s="185" customFormat="1" ht="12">
      <c r="A24" s="181" t="str">
        <f>IF('FINANCIAL BREAKOUT'!AY17&lt;90,CONCATENATE('FINANCIAL BREAKOUT'!AZ17,":"),"")</f>
        <v/>
      </c>
      <c r="B24" s="182"/>
      <c r="C24" s="483" t="str">
        <f>IF('FINANCIAL BREAKOUT'!AY17&lt;90,'FINANCIAL BREAKOUT'!BB17,"")</f>
        <v/>
      </c>
      <c r="D24" s="483"/>
      <c r="E24" s="183"/>
      <c r="F24" s="184" t="str">
        <f>IF('FINANCIAL BREAKOUT'!AY17&lt;90,'FINANCIAL BREAKOUT'!BA17,"")</f>
        <v/>
      </c>
    </row>
    <row r="25" spans="1:6" s="185" customFormat="1" ht="12">
      <c r="A25" s="181" t="str">
        <f>IF('FINANCIAL BREAKOUT'!AY18&lt;90,CONCATENATE('FINANCIAL BREAKOUT'!AZ18,":"),"")</f>
        <v/>
      </c>
      <c r="B25" s="182"/>
      <c r="C25" s="483" t="str">
        <f>IF('FINANCIAL BREAKOUT'!AY18&lt;90,'FINANCIAL BREAKOUT'!BB18,"")</f>
        <v/>
      </c>
      <c r="D25" s="483"/>
      <c r="E25" s="183"/>
      <c r="F25" s="184" t="str">
        <f>IF('FINANCIAL BREAKOUT'!AY18&lt;90,'FINANCIAL BREAKOUT'!BA18,"")</f>
        <v/>
      </c>
    </row>
    <row r="26" spans="1:6" s="185" customFormat="1" ht="12">
      <c r="A26" s="181" t="str">
        <f>IF('FINANCIAL BREAKOUT'!AY19&lt;90,CONCATENATE('FINANCIAL BREAKOUT'!AZ19,":"),"")</f>
        <v/>
      </c>
      <c r="B26" s="182"/>
      <c r="C26" s="483" t="str">
        <f>IF('FINANCIAL BREAKOUT'!AY19&lt;90,'FINANCIAL BREAKOUT'!BB19,"")</f>
        <v/>
      </c>
      <c r="D26" s="483"/>
      <c r="E26" s="183"/>
      <c r="F26" s="184" t="str">
        <f>IF('FINANCIAL BREAKOUT'!AY19&lt;90,'FINANCIAL BREAKOUT'!BA19,"")</f>
        <v/>
      </c>
    </row>
    <row r="27" spans="1:6" s="185" customFormat="1" ht="12">
      <c r="A27" s="181" t="str">
        <f>IF('FINANCIAL BREAKOUT'!AY20&lt;90,CONCATENATE('FINANCIAL BREAKOUT'!AZ20,":"),"")</f>
        <v/>
      </c>
      <c r="B27" s="186"/>
      <c r="C27" s="483" t="str">
        <f>IF('FINANCIAL BREAKOUT'!AY20&lt;90,'FINANCIAL BREAKOUT'!BB20,"")</f>
        <v/>
      </c>
      <c r="D27" s="483"/>
      <c r="E27" s="187"/>
      <c r="F27" s="184" t="str">
        <f>IF('FINANCIAL BREAKOUT'!AY20&lt;90,'FINANCIAL BREAKOUT'!BA20,"")</f>
        <v/>
      </c>
    </row>
    <row r="28" spans="1:6" s="185" customFormat="1" ht="12">
      <c r="A28" s="181" t="str">
        <f>IF('FINANCIAL BREAKOUT'!AY21&lt;90,CONCATENATE('FINANCIAL BREAKOUT'!AZ21,":"),"")</f>
        <v/>
      </c>
      <c r="B28" s="186"/>
      <c r="C28" s="483" t="str">
        <f>IF('FINANCIAL BREAKOUT'!AY21&lt;90,'FINANCIAL BREAKOUT'!BB21,"")</f>
        <v/>
      </c>
      <c r="D28" s="483"/>
      <c r="E28" s="187"/>
      <c r="F28" s="184" t="str">
        <f>IF('FINANCIAL BREAKOUT'!AY21&lt;90,'FINANCIAL BREAKOUT'!BA21,"")</f>
        <v/>
      </c>
    </row>
    <row r="29" spans="1:6" s="185" customFormat="1" ht="12">
      <c r="A29" s="181" t="str">
        <f>IF('FINANCIAL BREAKOUT'!AY22&lt;90,CONCATENATE('FINANCIAL BREAKOUT'!AZ22,":"),"")</f>
        <v/>
      </c>
      <c r="B29" s="186"/>
      <c r="C29" s="483" t="str">
        <f>IF('FINANCIAL BREAKOUT'!AY22&lt;90,'FINANCIAL BREAKOUT'!BB22,"")</f>
        <v/>
      </c>
      <c r="D29" s="483"/>
      <c r="E29" s="187"/>
      <c r="F29" s="184" t="str">
        <f>IF('FINANCIAL BREAKOUT'!AY22&lt;90,'FINANCIAL BREAKOUT'!BA22,"")</f>
        <v/>
      </c>
    </row>
    <row r="30" spans="1:6" s="185" customFormat="1" ht="12">
      <c r="A30" s="181" t="str">
        <f>IF('FINANCIAL BREAKOUT'!AY23&lt;90,CONCATENATE('FINANCIAL BREAKOUT'!AZ23,":"),"")</f>
        <v/>
      </c>
      <c r="B30" s="186"/>
      <c r="C30" s="483" t="str">
        <f>IF('FINANCIAL BREAKOUT'!AY23&lt;90,'FINANCIAL BREAKOUT'!BB23,"")</f>
        <v/>
      </c>
      <c r="D30" s="483"/>
      <c r="E30" s="187"/>
      <c r="F30" s="184" t="str">
        <f>IF('FINANCIAL BREAKOUT'!AY23&lt;90,'FINANCIAL BREAKOUT'!BA23,"")</f>
        <v/>
      </c>
    </row>
    <row r="31" spans="1:6" s="185" customFormat="1" ht="22" customHeight="1">
      <c r="A31" s="181" t="str">
        <f>IF('FINANCIAL BREAKOUT'!AY24&lt;90,CONCATENATE('FINANCIAL BREAKOUT'!AZ24,":"),"")</f>
        <v>end:</v>
      </c>
      <c r="B31" s="186"/>
      <c r="C31" s="483" t="str">
        <f>IF('FINANCIAL BREAKOUT'!AY24&lt;90,'FINANCIAL BREAKOUT'!BB24,"")</f>
        <v>end</v>
      </c>
      <c r="D31" s="483"/>
      <c r="E31" s="187"/>
      <c r="F31" s="184" t="str">
        <f>IF('FINANCIAL BREAKOUT'!AY24&lt;90,'FINANCIAL BREAKOUT'!BA24,"")</f>
        <v>end</v>
      </c>
    </row>
    <row r="32" spans="1:6" s="185" customFormat="1" ht="5" customHeight="1">
      <c r="A32" s="182"/>
      <c r="B32" s="186"/>
      <c r="E32" s="187"/>
      <c r="F32" s="192"/>
    </row>
    <row r="33" spans="1:6" ht="22" customHeight="1" thickBot="1">
      <c r="A33" s="49"/>
      <c r="D33" s="88" t="s">
        <v>65</v>
      </c>
      <c r="E33" s="89"/>
      <c r="F33" s="90" t="str">
        <f>'FINANCIAL BREAKOUT'!AV22</f>
        <v/>
      </c>
    </row>
    <row r="34" spans="1:6" ht="24" customHeight="1" thickTop="1">
      <c r="D34" s="91" t="s">
        <v>74</v>
      </c>
      <c r="E34" s="92"/>
      <c r="F34" s="93" t="str">
        <f>'FINANCIAL BREAKOUT'!AV23</f>
        <v/>
      </c>
    </row>
    <row r="35" spans="1:6" ht="10" customHeight="1">
      <c r="D35" s="73"/>
      <c r="E35" s="74"/>
      <c r="F35" s="75"/>
    </row>
    <row r="36" spans="1:6" ht="22" customHeight="1">
      <c r="D36" s="88" t="s">
        <v>72</v>
      </c>
      <c r="E36" s="89"/>
      <c r="F36" s="94">
        <f>'FINANCIAL BREAKOUT'!D25</f>
        <v>0</v>
      </c>
    </row>
    <row r="37" spans="1:6" s="185" customFormat="1" ht="22" customHeight="1">
      <c r="A37" s="186"/>
      <c r="B37" s="186"/>
      <c r="C37" s="193"/>
      <c r="D37" s="193"/>
      <c r="E37" s="194"/>
      <c r="F37" s="195"/>
    </row>
    <row r="38" spans="1:6" s="185" customFormat="1" ht="22" customHeight="1">
      <c r="A38" s="186"/>
      <c r="B38" s="186"/>
      <c r="C38" s="196"/>
      <c r="D38" s="197"/>
      <c r="E38" s="187"/>
      <c r="F38" s="198"/>
    </row>
    <row r="39" spans="1:6" ht="22" customHeight="1">
      <c r="B39" s="76"/>
      <c r="C39" s="1" t="s">
        <v>68</v>
      </c>
      <c r="F39" s="77" t="s">
        <v>66</v>
      </c>
    </row>
    <row r="40" spans="1:6" s="185" customFormat="1" ht="22" customHeight="1">
      <c r="A40" s="186"/>
      <c r="B40" s="186"/>
      <c r="E40" s="187"/>
      <c r="F40" s="199"/>
    </row>
    <row r="41" spans="1:6" s="185" customFormat="1" ht="22" customHeight="1">
      <c r="A41" s="186"/>
      <c r="B41" s="186"/>
      <c r="C41" s="196"/>
      <c r="D41" s="197"/>
      <c r="E41" s="187"/>
      <c r="F41" s="198"/>
    </row>
    <row r="42" spans="1:6" ht="22" customHeight="1">
      <c r="B42" s="76"/>
      <c r="C42" s="1" t="s">
        <v>67</v>
      </c>
      <c r="F42" s="77" t="s">
        <v>66</v>
      </c>
    </row>
  </sheetData>
  <sheetProtection password="D99A" sheet="1" objects="1" scenarios="1" formatRows="0" insertRows="0" selectLockedCells="1"/>
  <mergeCells count="25">
    <mergeCell ref="C22:D22"/>
    <mergeCell ref="C23:D23"/>
    <mergeCell ref="C24:D24"/>
    <mergeCell ref="C30:D30"/>
    <mergeCell ref="C31:D31"/>
    <mergeCell ref="C25:D25"/>
    <mergeCell ref="C26:D26"/>
    <mergeCell ref="C27:D27"/>
    <mergeCell ref="C28:D28"/>
    <mergeCell ref="C29:D29"/>
    <mergeCell ref="C17:D17"/>
    <mergeCell ref="C18:D18"/>
    <mergeCell ref="C19:D19"/>
    <mergeCell ref="C20:D20"/>
    <mergeCell ref="C21:D21"/>
    <mergeCell ref="C12:D12"/>
    <mergeCell ref="C13:D13"/>
    <mergeCell ref="C14:D14"/>
    <mergeCell ref="C15:D15"/>
    <mergeCell ref="C16:D16"/>
    <mergeCell ref="D3:F3"/>
    <mergeCell ref="D4:F4"/>
    <mergeCell ref="D5:F5"/>
    <mergeCell ref="C10:D10"/>
    <mergeCell ref="C11:D11"/>
  </mergeCells>
  <phoneticPr fontId="0" type="noConversion"/>
  <printOptions horizontalCentered="1"/>
  <pageMargins left="0.5" right="0.5" top="1" bottom="0.75" header="0.5" footer="0.5"/>
  <pageSetup scale="91" fitToHeight="0" orientation="portrait" horizontalDpi="4294967294" verticalDpi="4294967294"/>
  <headerFooter>
    <oddHeader>&amp;L&amp;K000000&amp;G_x000D_&amp;R&amp;"Adobe Caslon Pro,Regular"&amp;16&amp;K003366_x000D_&amp;K01+000Event Budget Estimate</oddHeader>
    <oddFooter>&amp;L&amp;"Arial,Regular"&amp;8&amp;K000000 6/24/13 - MANAGER INITIALS&amp;R&amp;"Arial,Regular"&amp;8&amp;K000000Page &amp;P of &amp;N</oddFooter>
  </headerFooter>
  <drawing r:id="rId1"/>
  <legacyDrawingHF r:id="rId2"/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pageSetUpPr fitToPage="1"/>
  </sheetPr>
  <dimension ref="A1:BF415"/>
  <sheetViews>
    <sheetView topLeftCell="C1" workbookViewId="0">
      <pane ySplit="25" topLeftCell="A26" activePane="bottomLeft" state="frozenSplit"/>
      <selection pane="bottomLeft" activeCell="R12" sqref="R12"/>
    </sheetView>
  </sheetViews>
  <sheetFormatPr baseColWidth="10" defaultColWidth="6.625" defaultRowHeight="15" x14ac:dyDescent="0"/>
  <cols>
    <col min="1" max="1" width="2.375" style="43" bestFit="1" customWidth="1"/>
    <col min="2" max="2" width="26.625" style="15" customWidth="1"/>
    <col min="3" max="3" width="10.625" style="16" customWidth="1"/>
    <col min="4" max="4" width="10.25" style="16" bestFit="1" customWidth="1"/>
    <col min="5" max="6" width="10.625" style="16" customWidth="1"/>
    <col min="7" max="7" width="10.625" style="39" customWidth="1"/>
    <col min="8" max="8" width="10.75" style="40" customWidth="1"/>
    <col min="9" max="10" width="9.75" style="40" hidden="1" customWidth="1"/>
    <col min="11" max="11" width="11.25" style="16" bestFit="1" customWidth="1"/>
    <col min="12" max="12" width="1" style="17" customWidth="1"/>
    <col min="13" max="13" width="33.75" style="16" customWidth="1"/>
    <col min="14" max="14" width="1.375" style="16" customWidth="1"/>
    <col min="15" max="15" width="9.625" style="321" customWidth="1"/>
    <col min="16" max="16" width="9.625" style="16" customWidth="1"/>
    <col min="17" max="17" width="9.625" style="321" customWidth="1"/>
    <col min="18" max="18" width="33.75" style="16" customWidth="1"/>
    <col min="19" max="19" width="3" style="378" customWidth="1"/>
    <col min="20" max="20" width="8.75" style="409" customWidth="1"/>
    <col min="21" max="21" width="9.75" style="463" customWidth="1"/>
    <col min="22" max="22" width="9.625" style="463" customWidth="1"/>
    <col min="23" max="23" width="9.875" style="409" customWidth="1"/>
    <col min="24" max="24" width="11.125" style="463" customWidth="1"/>
    <col min="25" max="25" width="11" style="409" bestFit="1" customWidth="1"/>
    <col min="26" max="26" width="9.75" style="409" customWidth="1"/>
    <col min="27" max="27" width="9.625" style="463" bestFit="1" customWidth="1"/>
    <col min="28" max="28" width="9.625" style="409" bestFit="1" customWidth="1"/>
    <col min="29" max="29" width="26.25" style="409" customWidth="1"/>
    <col min="30" max="40" width="6.625" style="16" customWidth="1"/>
    <col min="41" max="41" width="17.125" style="16" customWidth="1"/>
    <col min="42" max="44" width="6.625" style="16" customWidth="1"/>
    <col min="45" max="45" width="10.625" style="16" customWidth="1"/>
    <col min="46" max="46" width="3.625" style="58" bestFit="1" customWidth="1"/>
    <col min="47" max="47" width="15.125" style="16" customWidth="1"/>
    <col min="48" max="48" width="10.25" style="16" bestFit="1" customWidth="1"/>
    <col min="49" max="50" width="6.625" style="16"/>
    <col min="51" max="51" width="4.75" style="16" bestFit="1" customWidth="1"/>
    <col min="52" max="52" width="14.75" style="16" customWidth="1"/>
    <col min="53" max="53" width="10.25" style="16" bestFit="1" customWidth="1"/>
    <col min="54" max="54" width="42.375" style="16" customWidth="1"/>
    <col min="55" max="56" width="7.125" style="16" customWidth="1"/>
    <col min="57" max="57" width="8.75" style="16" bestFit="1" customWidth="1"/>
    <col min="58" max="16384" width="6.625" style="16"/>
  </cols>
  <sheetData>
    <row r="1" spans="1:58" ht="13" thickBot="1">
      <c r="B1" s="20" t="s">
        <v>1</v>
      </c>
      <c r="C1" s="316" t="s">
        <v>89</v>
      </c>
      <c r="D1" s="21" t="s">
        <v>90</v>
      </c>
      <c r="E1" s="22" t="s">
        <v>91</v>
      </c>
      <c r="F1" s="22" t="s">
        <v>83</v>
      </c>
      <c r="G1" s="21" t="s">
        <v>92</v>
      </c>
      <c r="H1" s="23" t="s">
        <v>93</v>
      </c>
      <c r="I1" s="64" t="s">
        <v>62</v>
      </c>
      <c r="J1" s="64"/>
      <c r="M1" s="134" t="s">
        <v>9</v>
      </c>
      <c r="R1" s="282"/>
      <c r="S1" s="282"/>
      <c r="T1" s="406"/>
      <c r="U1" s="454"/>
      <c r="V1" s="454"/>
      <c r="W1" s="406"/>
      <c r="X1" s="454"/>
      <c r="Y1" s="406"/>
      <c r="Z1" s="406"/>
      <c r="AA1" s="454"/>
      <c r="AB1" s="454"/>
      <c r="AC1" s="407" t="s">
        <v>80</v>
      </c>
      <c r="AS1" s="274" t="s">
        <v>129</v>
      </c>
      <c r="AT1" s="56" t="s">
        <v>58</v>
      </c>
      <c r="AU1" s="53" t="s">
        <v>1</v>
      </c>
      <c r="AV1" s="54" t="s">
        <v>2</v>
      </c>
      <c r="AW1" s="54" t="s">
        <v>63</v>
      </c>
      <c r="AY1" s="56" t="s">
        <v>58</v>
      </c>
      <c r="AZ1" s="53" t="s">
        <v>1</v>
      </c>
      <c r="BA1" s="54" t="s">
        <v>2</v>
      </c>
      <c r="BB1" s="54" t="s">
        <v>62</v>
      </c>
      <c r="BC1" s="130"/>
      <c r="BD1" s="130"/>
      <c r="BE1" s="16" t="s">
        <v>84</v>
      </c>
      <c r="BF1" s="78"/>
    </row>
    <row r="2" spans="1:58" ht="2" customHeight="1" thickBot="1">
      <c r="B2" s="26"/>
      <c r="C2" s="27"/>
      <c r="D2" s="28"/>
      <c r="E2" s="28"/>
      <c r="F2" s="28"/>
      <c r="G2" s="29"/>
      <c r="H2" s="36"/>
      <c r="I2" s="28"/>
      <c r="J2" s="28"/>
      <c r="L2" s="25" t="s">
        <v>13</v>
      </c>
      <c r="M2" s="51"/>
      <c r="R2" s="283"/>
      <c r="S2" s="283"/>
      <c r="T2" s="408"/>
      <c r="U2" s="455"/>
      <c r="V2" s="455"/>
      <c r="W2" s="408"/>
      <c r="X2" s="455"/>
      <c r="Y2" s="408"/>
      <c r="Z2" s="408"/>
      <c r="AA2" s="455"/>
      <c r="AB2" s="455"/>
      <c r="AS2" s="274"/>
      <c r="AT2" s="57"/>
      <c r="AU2" s="26"/>
      <c r="AV2" s="27"/>
      <c r="AW2" s="27"/>
      <c r="BF2" s="78"/>
    </row>
    <row r="3" spans="1:58" ht="15" customHeight="1">
      <c r="A3" s="43">
        <v>1</v>
      </c>
      <c r="B3" s="281" t="str">
        <f>B28</f>
        <v>Invitations &amp; Printing</v>
      </c>
      <c r="C3" s="114">
        <f>D41</f>
        <v>0</v>
      </c>
      <c r="D3" s="103">
        <f>E41</f>
        <v>0</v>
      </c>
      <c r="E3" s="291">
        <f>F41</f>
        <v>0</v>
      </c>
      <c r="F3" s="133" t="str">
        <f>IF($H$21="Yes",IF(J41&lt;&gt;0,SUM(J41,E41),D3),"")</f>
        <v/>
      </c>
      <c r="G3" s="98">
        <f>H41</f>
        <v>0</v>
      </c>
      <c r="H3" s="297">
        <f>K41</f>
        <v>0</v>
      </c>
      <c r="I3" s="67">
        <f>D28</f>
        <v>0</v>
      </c>
      <c r="J3" s="279"/>
      <c r="L3" s="50" t="s">
        <v>3</v>
      </c>
      <c r="M3" s="147" t="s">
        <v>96</v>
      </c>
      <c r="R3" s="287"/>
      <c r="S3" s="287"/>
      <c r="T3" s="410"/>
      <c r="U3" s="456"/>
      <c r="V3" s="456"/>
      <c r="W3" s="410"/>
      <c r="X3" s="456"/>
      <c r="Y3" s="410"/>
      <c r="Z3" s="410"/>
      <c r="AA3" s="456"/>
      <c r="AB3" s="456"/>
      <c r="AC3" s="411" t="s">
        <v>21</v>
      </c>
      <c r="AS3" s="275">
        <v>43325</v>
      </c>
      <c r="AT3" s="60" t="str">
        <f t="shared" ref="AT3:AT19" si="0">IF(AU3=B3,A3,"")</f>
        <v/>
      </c>
      <c r="AU3" s="16" t="str">
        <f>IF($D3&gt;0,B3,"")</f>
        <v/>
      </c>
      <c r="AV3" s="55" t="str">
        <f t="shared" ref="AV3:AV19" si="1">IF(AU3=B3,D3,"")</f>
        <v/>
      </c>
      <c r="AW3" s="72" t="str">
        <f t="shared" ref="AW3:AW19" si="2">IF($D3&gt;0,I3,"")</f>
        <v/>
      </c>
      <c r="AY3" s="16" t="str">
        <f t="array" ref="AY3">IFERROR(INDEX($AT$3:$AT$23,SMALL(IF(ISNUMBER($AT$3:$AT$23),ROW($AT$1:$AT$21),""),ROW(AT1))),"")</f>
        <v/>
      </c>
      <c r="AZ3" s="16" t="str">
        <f t="array" ref="AZ3">IFERROR(INDEX(AU3:AU23, MATCH($AY3,$AT$3:$AT$23,0)),"")</f>
        <v/>
      </c>
      <c r="BA3" s="16" t="str">
        <f t="array" ref="BA3">IFERROR(INDEX($AV$3:$AV$23,SMALL(IF(ISNUMBER($AV$3:$AV$23),ROW($AV$1:$AV$21),""),ROW(AV1))),"")</f>
        <v/>
      </c>
      <c r="BB3" s="16" t="str">
        <f>IFERROR(INDEX(AW3:AW23, MATCH(AY3,AT3:AT23,0)),"")</f>
        <v/>
      </c>
      <c r="BE3" s="16" t="s">
        <v>85</v>
      </c>
      <c r="BF3" s="78"/>
    </row>
    <row r="4" spans="1:58" ht="15" customHeight="1">
      <c r="A4" s="43">
        <v>2</v>
      </c>
      <c r="B4" s="135" t="str">
        <f>B44</f>
        <v>Catering</v>
      </c>
      <c r="C4" s="115">
        <f>D57</f>
        <v>0</v>
      </c>
      <c r="D4" s="104">
        <f>E57</f>
        <v>0</v>
      </c>
      <c r="E4" s="292">
        <f>F57</f>
        <v>0</v>
      </c>
      <c r="F4" s="123" t="str">
        <f>IF($H$21="Yes",IF(J57&lt;&gt;0,SUM(J57,E57),D4),"")</f>
        <v/>
      </c>
      <c r="G4" s="99">
        <f>H57</f>
        <v>0</v>
      </c>
      <c r="H4" s="298">
        <f>K57</f>
        <v>0</v>
      </c>
      <c r="I4" s="68">
        <f>D44</f>
        <v>0</v>
      </c>
      <c r="J4" s="279"/>
      <c r="L4" s="50" t="s">
        <v>4</v>
      </c>
      <c r="M4" s="147" t="s">
        <v>97</v>
      </c>
      <c r="R4" s="315"/>
      <c r="S4" s="315"/>
      <c r="T4" s="412"/>
      <c r="U4" s="457"/>
      <c r="V4" s="457"/>
      <c r="W4" s="412"/>
      <c r="X4" s="457"/>
      <c r="Y4" s="412"/>
      <c r="Z4" s="412"/>
      <c r="AA4" s="457"/>
      <c r="AB4" s="457"/>
      <c r="AC4" s="411" t="s">
        <v>12</v>
      </c>
      <c r="AS4" s="275" t="s">
        <v>116</v>
      </c>
      <c r="AT4" s="60" t="str">
        <f t="shared" si="0"/>
        <v/>
      </c>
      <c r="AU4" s="16" t="str">
        <f t="shared" ref="AU4:AU19" si="3">IF(D4&gt;0,B4,"")</f>
        <v/>
      </c>
      <c r="AV4" s="55" t="str">
        <f t="shared" si="1"/>
        <v/>
      </c>
      <c r="AW4" s="72" t="str">
        <f t="shared" si="2"/>
        <v/>
      </c>
      <c r="AY4" s="16" t="str">
        <f t="array" ref="AY4">IFERROR(INDEX($AT$3:$AT$23,SMALL(IF(ISNUMBER($AT$3:$AT$23),ROW($AT$1:$AT$21),""),ROW(AT2))),"")</f>
        <v/>
      </c>
      <c r="AZ4" s="16" t="str">
        <f t="array" ref="AZ4">IFERROR(INDEX(AU4:AU24, MATCH(AY4,AT4:AT24,0)),"")</f>
        <v/>
      </c>
      <c r="BA4" s="16" t="str">
        <f t="array" ref="BA4">IFERROR(INDEX($AV$3:$AV$23,SMALL(IF(ISNUMBER($AV$3:$AV$23),ROW($AV$1:$AV$21),""),ROW(AV2))),"")</f>
        <v/>
      </c>
      <c r="BB4" s="16" t="str">
        <f>IFERROR(INDEX(AW4:AW24, MATCH(AY4,AT4:AT24,0)),"")</f>
        <v/>
      </c>
      <c r="BF4" s="78"/>
    </row>
    <row r="5" spans="1:58" ht="15" customHeight="1">
      <c r="A5" s="43">
        <v>3</v>
      </c>
      <c r="B5" s="135" t="str">
        <f>B60</f>
        <v>Florals</v>
      </c>
      <c r="C5" s="115">
        <f>D68</f>
        <v>0</v>
      </c>
      <c r="D5" s="104">
        <f>E68</f>
        <v>0</v>
      </c>
      <c r="E5" s="292">
        <f>F68</f>
        <v>0</v>
      </c>
      <c r="F5" s="123" t="str">
        <f>IF($H$21="Yes",IF(J68&lt;&gt;0,SUM(J68,E68),D5),"")</f>
        <v/>
      </c>
      <c r="G5" s="99">
        <f>H68</f>
        <v>0</v>
      </c>
      <c r="H5" s="298">
        <f>K68</f>
        <v>0</v>
      </c>
      <c r="I5" s="68">
        <f>D60</f>
        <v>0</v>
      </c>
      <c r="J5" s="279"/>
      <c r="L5" s="50" t="s">
        <v>5</v>
      </c>
      <c r="M5" s="147" t="s">
        <v>99</v>
      </c>
      <c r="R5" s="284"/>
      <c r="S5" s="284"/>
      <c r="T5" s="285"/>
      <c r="U5" s="458"/>
      <c r="V5" s="458"/>
      <c r="W5" s="285"/>
      <c r="X5" s="458"/>
      <c r="Y5" s="285"/>
      <c r="Z5" s="285"/>
      <c r="AA5" s="458"/>
      <c r="AB5" s="458"/>
      <c r="AC5" s="413" t="s">
        <v>27</v>
      </c>
      <c r="AS5" s="78"/>
      <c r="AT5" s="60" t="str">
        <f t="shared" si="0"/>
        <v/>
      </c>
      <c r="AU5" s="16" t="str">
        <f t="shared" si="3"/>
        <v/>
      </c>
      <c r="AV5" s="55" t="str">
        <f t="shared" si="1"/>
        <v/>
      </c>
      <c r="AW5" s="72" t="str">
        <f t="shared" si="2"/>
        <v/>
      </c>
      <c r="AY5" s="16" t="str">
        <f t="array" ref="AY5">IFERROR(INDEX($AT$3:$AT$23,SMALL(IF(ISNUMBER($AT$3:$AT$23),ROW($AT$1:$AT$21),""),ROW(AT3))),"")</f>
        <v/>
      </c>
      <c r="AZ5" s="16" t="str">
        <f t="array" ref="AZ5">IFERROR(INDEX(AU5:AU25, MATCH(AY5,AT5:AT25,0)),"")</f>
        <v/>
      </c>
      <c r="BA5" s="16" t="str">
        <f t="array" ref="BA5">IFERROR(INDEX($AV$3:$AV$23,SMALL(IF(ISNUMBER($AV$3:$AV$23),ROW($AV$1:$AV$21),""),ROW(AV3))),"")</f>
        <v/>
      </c>
      <c r="BB5" s="16" t="str">
        <f t="shared" ref="BB5:BB23" si="4">IFERROR(INDEX(AW5:AW25, MATCH(AY5,AT5:AT25,0)),"")</f>
        <v/>
      </c>
      <c r="BE5" s="16" t="s">
        <v>113</v>
      </c>
      <c r="BF5" s="78"/>
    </row>
    <row r="6" spans="1:58" ht="15" customHeight="1">
      <c r="A6" s="43">
        <v>4</v>
      </c>
      <c r="B6" s="135" t="str">
        <f>B71</f>
        <v>Rentals</v>
      </c>
      <c r="C6" s="115">
        <f>D82</f>
        <v>0</v>
      </c>
      <c r="D6" s="104">
        <f>E82</f>
        <v>0</v>
      </c>
      <c r="E6" s="292">
        <f>F82</f>
        <v>0</v>
      </c>
      <c r="F6" s="123" t="str">
        <f>IF($H$21="Yes",IF(J82&lt;&gt;0,SUM(J82,E82),D6),"")</f>
        <v/>
      </c>
      <c r="G6" s="99">
        <f>H82</f>
        <v>0</v>
      </c>
      <c r="H6" s="298">
        <f>K82</f>
        <v>0</v>
      </c>
      <c r="I6" s="69">
        <f>D71</f>
        <v>0</v>
      </c>
      <c r="J6" s="280"/>
      <c r="L6" s="50" t="s">
        <v>6</v>
      </c>
      <c r="M6" s="147" t="s">
        <v>98</v>
      </c>
      <c r="R6" s="284"/>
      <c r="S6" s="284"/>
      <c r="T6" s="285"/>
      <c r="U6" s="458"/>
      <c r="V6" s="458"/>
      <c r="W6" s="285"/>
      <c r="X6" s="458"/>
      <c r="Y6" s="285"/>
      <c r="Z6" s="285"/>
      <c r="AA6" s="458"/>
      <c r="AB6" s="458"/>
      <c r="AC6" s="413" t="s">
        <v>0</v>
      </c>
      <c r="AS6" s="78"/>
      <c r="AT6" s="60" t="str">
        <f t="shared" si="0"/>
        <v/>
      </c>
      <c r="AU6" s="16" t="str">
        <f t="shared" si="3"/>
        <v/>
      </c>
      <c r="AV6" s="55" t="str">
        <f t="shared" si="1"/>
        <v/>
      </c>
      <c r="AW6" s="72" t="str">
        <f t="shared" si="2"/>
        <v/>
      </c>
      <c r="AY6" s="16" t="str">
        <f t="array" ref="AY6">IFERROR(INDEX($AT$3:$AT$23,SMALL(IF(ISNUMBER($AT$3:$AT$23),ROW($AT$1:$AT$21),""),ROW(AT4))),"")</f>
        <v/>
      </c>
      <c r="AZ6" s="16" t="str">
        <f t="array" ref="AZ6">IFERROR(INDEX(AU6:AU26, MATCH(AY6,AT6:AT26,0)),"")</f>
        <v/>
      </c>
      <c r="BA6" s="16" t="str">
        <f t="array" ref="BA6">IFERROR(INDEX($AV$3:$AV$23,SMALL(IF(ISNUMBER($AV$3:$AV$23),ROW($AV$1:$AV$21),""),ROW(AV4))),"")</f>
        <v/>
      </c>
      <c r="BB6" s="16" t="str">
        <f t="shared" si="4"/>
        <v/>
      </c>
      <c r="BF6" s="78"/>
    </row>
    <row r="7" spans="1:58" ht="15" customHeight="1">
      <c r="A7" s="43">
        <v>5</v>
      </c>
      <c r="B7" s="135" t="str">
        <f>B85</f>
        <v>Facilities</v>
      </c>
      <c r="C7" s="115">
        <f>D98</f>
        <v>0</v>
      </c>
      <c r="D7" s="104">
        <f>E98</f>
        <v>0</v>
      </c>
      <c r="E7" s="292">
        <f>F98</f>
        <v>0</v>
      </c>
      <c r="F7" s="123" t="str">
        <f>IF($H$21="Yes",IF(J98&lt;&gt;0,SUM(J98,E98),D7),"")</f>
        <v/>
      </c>
      <c r="G7" s="99">
        <f>H98</f>
        <v>0</v>
      </c>
      <c r="H7" s="298">
        <f>K98</f>
        <v>0</v>
      </c>
      <c r="I7" s="69">
        <f>D85</f>
        <v>0</v>
      </c>
      <c r="J7" s="280"/>
      <c r="L7" s="35" t="s">
        <v>7</v>
      </c>
      <c r="M7" s="148">
        <v>36892</v>
      </c>
      <c r="R7" s="285"/>
      <c r="S7" s="285"/>
      <c r="T7" s="285"/>
      <c r="U7" s="458"/>
      <c r="V7" s="458"/>
      <c r="W7" s="285"/>
      <c r="X7" s="458"/>
      <c r="Y7" s="285"/>
      <c r="Z7" s="285"/>
      <c r="AA7" s="458"/>
      <c r="AB7" s="458"/>
      <c r="AC7" s="413" t="s">
        <v>14</v>
      </c>
      <c r="AS7" s="78"/>
      <c r="AT7" s="60" t="str">
        <f t="shared" si="0"/>
        <v/>
      </c>
      <c r="AU7" s="16" t="str">
        <f t="shared" si="3"/>
        <v/>
      </c>
      <c r="AV7" s="55" t="str">
        <f t="shared" si="1"/>
        <v/>
      </c>
      <c r="AW7" s="72" t="str">
        <f t="shared" si="2"/>
        <v/>
      </c>
      <c r="AY7" s="16" t="str">
        <f t="array" ref="AY7">IFERROR(INDEX($AT$3:$AT$23,SMALL(IF(ISNUMBER($AT$3:$AT$23),ROW($AT$1:$AT$21),""),ROW(AT5))),"")</f>
        <v/>
      </c>
      <c r="AZ7" s="16" t="str">
        <f t="array" ref="AZ7">IFERROR(INDEX(AU7:AU27, MATCH(AY7,AT7:AT27,0)),"")</f>
        <v/>
      </c>
      <c r="BA7" s="16" t="str">
        <f t="array" ref="BA7">IFERROR(INDEX($AV$3:$AV$23,SMALL(IF(ISNUMBER($AV$3:$AV$23),ROW($AV$1:$AV$21),""),ROW(AV5))),"")</f>
        <v/>
      </c>
      <c r="BB7" s="16" t="str">
        <f t="shared" si="4"/>
        <v/>
      </c>
      <c r="BF7" s="78"/>
    </row>
    <row r="8" spans="1:58" s="14" customFormat="1" ht="15" customHeight="1">
      <c r="A8" s="43">
        <v>6</v>
      </c>
      <c r="B8" s="135" t="str">
        <f>B101</f>
        <v>Parking</v>
      </c>
      <c r="C8" s="115">
        <f>D112</f>
        <v>0</v>
      </c>
      <c r="D8" s="104">
        <f>E112</f>
        <v>0</v>
      </c>
      <c r="E8" s="292">
        <f>F112</f>
        <v>0</v>
      </c>
      <c r="F8" s="123" t="str">
        <f>IF($H$21="Yes",IF(J112&lt;&gt;0,SUM(J112,E112),D8),"")</f>
        <v/>
      </c>
      <c r="G8" s="99">
        <f>H112</f>
        <v>0</v>
      </c>
      <c r="H8" s="298">
        <f>K112</f>
        <v>0</v>
      </c>
      <c r="I8" s="69">
        <f>D101</f>
        <v>0</v>
      </c>
      <c r="J8" s="280"/>
      <c r="L8" s="289" t="s">
        <v>101</v>
      </c>
      <c r="M8" s="147">
        <v>100</v>
      </c>
      <c r="O8" s="322"/>
      <c r="Q8" s="322"/>
      <c r="R8" s="284"/>
      <c r="S8" s="284"/>
      <c r="T8" s="285"/>
      <c r="U8" s="458"/>
      <c r="V8" s="458"/>
      <c r="W8" s="285"/>
      <c r="X8" s="458"/>
      <c r="Y8" s="285"/>
      <c r="Z8" s="285"/>
      <c r="AA8" s="458"/>
      <c r="AB8" s="458"/>
      <c r="AC8" s="413" t="s">
        <v>17</v>
      </c>
      <c r="AS8" s="79"/>
      <c r="AT8" s="60" t="str">
        <f t="shared" si="0"/>
        <v/>
      </c>
      <c r="AU8" s="16" t="str">
        <f t="shared" si="3"/>
        <v/>
      </c>
      <c r="AV8" s="55" t="str">
        <f t="shared" si="1"/>
        <v/>
      </c>
      <c r="AW8" s="72" t="str">
        <f t="shared" si="2"/>
        <v/>
      </c>
      <c r="AY8" s="16" t="str">
        <f t="array" ref="AY8">IFERROR(INDEX($AT$3:$AT$23,SMALL(IF(ISNUMBER($AT$3:$AT$23),ROW($AT$1:$AT$21),""),ROW(AT6))),"")</f>
        <v/>
      </c>
      <c r="AZ8" s="16" t="str">
        <f t="array" ref="AZ8">IFERROR(INDEX(AU8:AU29, MATCH(AY8,AT8:AT29,0)),"")</f>
        <v/>
      </c>
      <c r="BA8" s="16" t="str">
        <f t="array" ref="BA8">IFERROR(INDEX($AV$3:$AV$23,SMALL(IF(ISNUMBER($AV$3:$AV$23),ROW($AV$1:$AV$21),""),ROW(AV6))),"")</f>
        <v/>
      </c>
      <c r="BB8" s="16" t="str">
        <f t="shared" si="4"/>
        <v/>
      </c>
      <c r="BC8" s="16"/>
      <c r="BD8" s="16"/>
      <c r="BF8" s="79"/>
    </row>
    <row r="9" spans="1:58" s="14" customFormat="1" ht="15" customHeight="1">
      <c r="A9" s="43">
        <v>7</v>
      </c>
      <c r="B9" s="135" t="str">
        <f>B115</f>
        <v>Security/DPS</v>
      </c>
      <c r="C9" s="115">
        <f>D126</f>
        <v>0</v>
      </c>
      <c r="D9" s="104">
        <f>E126</f>
        <v>0</v>
      </c>
      <c r="E9" s="292">
        <f>F126</f>
        <v>0</v>
      </c>
      <c r="F9" s="123" t="str">
        <f>IF($H$21="Yes",IF(J126&lt;&gt;0,SUM(J126,E126),D9),"")</f>
        <v/>
      </c>
      <c r="G9" s="99">
        <f>H126</f>
        <v>0</v>
      </c>
      <c r="H9" s="298">
        <f>K126</f>
        <v>0</v>
      </c>
      <c r="I9" s="69">
        <f>D115</f>
        <v>0</v>
      </c>
      <c r="J9" s="280"/>
      <c r="L9" s="35" t="s">
        <v>8</v>
      </c>
      <c r="M9" s="147" t="s">
        <v>71</v>
      </c>
      <c r="O9" s="322"/>
      <c r="Q9" s="322"/>
      <c r="R9" s="284"/>
      <c r="S9" s="284"/>
      <c r="T9" s="285"/>
      <c r="U9" s="458"/>
      <c r="V9" s="458"/>
      <c r="W9" s="285"/>
      <c r="X9" s="458"/>
      <c r="Y9" s="285"/>
      <c r="Z9" s="285"/>
      <c r="AA9" s="458"/>
      <c r="AB9" s="458"/>
      <c r="AC9" s="413" t="s">
        <v>47</v>
      </c>
      <c r="AS9" s="79"/>
      <c r="AT9" s="60" t="str">
        <f t="shared" si="0"/>
        <v/>
      </c>
      <c r="AU9" s="16" t="str">
        <f t="shared" si="3"/>
        <v/>
      </c>
      <c r="AV9" s="55" t="str">
        <f t="shared" si="1"/>
        <v/>
      </c>
      <c r="AW9" s="72" t="str">
        <f t="shared" si="2"/>
        <v/>
      </c>
      <c r="AY9" s="16" t="str">
        <f t="array" ref="AY9">IFERROR(INDEX($AT$3:$AT$23,SMALL(IF(ISNUMBER($AT$3:$AT$23),ROW($AT$1:$AT$21),""),ROW(AT7))),"")</f>
        <v/>
      </c>
      <c r="AZ9" s="16" t="str">
        <f t="array" ref="AZ9">IFERROR(INDEX(AU9:AU30, MATCH(AY9,AT9:AT30,0)),"")</f>
        <v/>
      </c>
      <c r="BA9" s="16" t="str">
        <f t="array" ref="BA9">IFERROR(INDEX($AV$3:$AV$23,SMALL(IF(ISNUMBER($AV$3:$AV$23),ROW($AV$1:$AV$21),""),ROW(AV7))),"")</f>
        <v/>
      </c>
      <c r="BB9" s="16" t="str">
        <f t="shared" si="4"/>
        <v/>
      </c>
      <c r="BC9" s="16"/>
      <c r="BD9" s="16"/>
      <c r="BE9" s="14" t="s">
        <v>89</v>
      </c>
      <c r="BF9" s="79"/>
    </row>
    <row r="10" spans="1:58" s="14" customFormat="1" ht="15" customHeight="1">
      <c r="A10" s="43">
        <v>8</v>
      </c>
      <c r="B10" s="135" t="str">
        <f>B129</f>
        <v>Location Rental Fee</v>
      </c>
      <c r="C10" s="115">
        <f>D140</f>
        <v>0</v>
      </c>
      <c r="D10" s="104">
        <f>E140</f>
        <v>0</v>
      </c>
      <c r="E10" s="292">
        <f>F140</f>
        <v>0</v>
      </c>
      <c r="F10" s="123" t="str">
        <f>IF($H$21="Yes",IF(J140&lt;&gt;0,SUM(J140,E140),D10),"")</f>
        <v/>
      </c>
      <c r="G10" s="99">
        <f>H140</f>
        <v>0</v>
      </c>
      <c r="H10" s="298">
        <f>K140</f>
        <v>0</v>
      </c>
      <c r="I10" s="69">
        <f>D129</f>
        <v>0</v>
      </c>
      <c r="J10" s="280"/>
      <c r="L10" s="317" t="s">
        <v>106</v>
      </c>
      <c r="M10" s="147"/>
      <c r="O10" s="322"/>
      <c r="Q10" s="322"/>
      <c r="R10" s="286"/>
      <c r="S10" s="286"/>
      <c r="T10" s="414"/>
      <c r="U10" s="459"/>
      <c r="V10" s="459"/>
      <c r="W10" s="414"/>
      <c r="X10" s="459"/>
      <c r="Y10" s="414"/>
      <c r="Z10" s="414"/>
      <c r="AA10" s="459"/>
      <c r="AB10" s="459"/>
      <c r="AC10" s="413" t="s">
        <v>11</v>
      </c>
      <c r="AS10" s="79"/>
      <c r="AT10" s="60" t="str">
        <f t="shared" si="0"/>
        <v/>
      </c>
      <c r="AU10" s="16" t="str">
        <f t="shared" si="3"/>
        <v/>
      </c>
      <c r="AV10" s="55" t="str">
        <f t="shared" si="1"/>
        <v/>
      </c>
      <c r="AW10" s="72" t="str">
        <f t="shared" si="2"/>
        <v/>
      </c>
      <c r="AY10" s="16" t="str">
        <f t="array" ref="AY10">IFERROR(INDEX($AT$3:$AT$23,SMALL(IF(ISNUMBER($AT$3:$AT$23),ROW($AT$1:$AT$21),""),ROW(AT8))),"")</f>
        <v/>
      </c>
      <c r="AZ10" s="16" t="str">
        <f t="array" ref="AZ10">IFERROR(INDEX(AU10:AU31, MATCH(AY10,AT10:AT31,0)),"")</f>
        <v/>
      </c>
      <c r="BA10" s="16" t="str">
        <f t="array" ref="BA10">IFERROR(INDEX($AV$3:$AV$23,SMALL(IF(ISNUMBER($AV$3:$AV$23),ROW($AV$1:$AV$21),""),ROW(AV8))),"")</f>
        <v/>
      </c>
      <c r="BB10" s="16" t="str">
        <f t="shared" si="4"/>
        <v/>
      </c>
      <c r="BC10" s="16"/>
      <c r="BD10" s="16"/>
      <c r="BE10" s="14" t="s">
        <v>104</v>
      </c>
      <c r="BF10" s="79"/>
    </row>
    <row r="11" spans="1:58" s="14" customFormat="1" ht="15" customHeight="1">
      <c r="A11" s="43">
        <v>9</v>
      </c>
      <c r="B11" s="135" t="str">
        <f>B143</f>
        <v>Technical Production</v>
      </c>
      <c r="C11" s="115">
        <f>D156</f>
        <v>0</v>
      </c>
      <c r="D11" s="104">
        <f>E156</f>
        <v>0</v>
      </c>
      <c r="E11" s="292">
        <f>F156</f>
        <v>0</v>
      </c>
      <c r="F11" s="123" t="str">
        <f>IF($H$21="Yes",IF(J156&lt;&gt;0,SUM(J156,E156),D11),"")</f>
        <v/>
      </c>
      <c r="G11" s="99">
        <f>H156</f>
        <v>0</v>
      </c>
      <c r="H11" s="298">
        <f>K156</f>
        <v>0</v>
      </c>
      <c r="I11" s="69">
        <f>D143</f>
        <v>0</v>
      </c>
      <c r="J11" s="280"/>
      <c r="L11" s="35" t="s">
        <v>103</v>
      </c>
      <c r="M11" s="147"/>
      <c r="O11" s="322"/>
      <c r="Q11" s="322"/>
      <c r="R11" s="287"/>
      <c r="S11" s="287"/>
      <c r="T11" s="410"/>
      <c r="U11" s="456"/>
      <c r="V11" s="456"/>
      <c r="W11" s="410"/>
      <c r="X11" s="456"/>
      <c r="Y11" s="410"/>
      <c r="Z11" s="410"/>
      <c r="AA11" s="456"/>
      <c r="AB11" s="456"/>
      <c r="AC11" s="413" t="s">
        <v>28</v>
      </c>
      <c r="AS11" s="79"/>
      <c r="AT11" s="60" t="str">
        <f t="shared" si="0"/>
        <v/>
      </c>
      <c r="AU11" s="16" t="str">
        <f t="shared" si="3"/>
        <v/>
      </c>
      <c r="AV11" s="55" t="str">
        <f t="shared" si="1"/>
        <v/>
      </c>
      <c r="AW11" s="72" t="str">
        <f t="shared" si="2"/>
        <v/>
      </c>
      <c r="AY11" s="16" t="str">
        <f t="array" ref="AY11">IFERROR(INDEX($AT$3:$AT$23,SMALL(IF(ISNUMBER($AT$3:$AT$23),ROW($AT$1:$AT$21),""),ROW(AT9))),"")</f>
        <v/>
      </c>
      <c r="AZ11" s="16" t="str">
        <f t="array" ref="AZ11">IFERROR(INDEX(AU11:AU32, MATCH(AY11,AT11:AT32,0)),"")</f>
        <v/>
      </c>
      <c r="BA11" s="16" t="str">
        <f t="array" ref="BA11">IFERROR(INDEX($AV$3:$AV$23,SMALL(IF(ISNUMBER($AV$3:$AV$23),ROW($AV$1:$AV$21),""),ROW(AV9))),"")</f>
        <v/>
      </c>
      <c r="BB11" s="16" t="str">
        <f t="shared" si="4"/>
        <v/>
      </c>
      <c r="BC11" s="16"/>
      <c r="BD11" s="16"/>
      <c r="BE11" s="14" t="s">
        <v>105</v>
      </c>
      <c r="BF11" s="79"/>
    </row>
    <row r="12" spans="1:58" s="14" customFormat="1" ht="15" customHeight="1" thickBot="1">
      <c r="A12" s="43">
        <v>10</v>
      </c>
      <c r="B12" s="135" t="str">
        <f>B159</f>
        <v>Art Direction Elements</v>
      </c>
      <c r="C12" s="115">
        <f>D170</f>
        <v>0</v>
      </c>
      <c r="D12" s="104">
        <f>E170</f>
        <v>0</v>
      </c>
      <c r="E12" s="292">
        <f>F170</f>
        <v>0</v>
      </c>
      <c r="F12" s="123" t="str">
        <f>IF($H$21="Yes",IF(J170&lt;&gt;0,SUM(J170,E170),D12),"")</f>
        <v/>
      </c>
      <c r="G12" s="99">
        <f>H170</f>
        <v>0</v>
      </c>
      <c r="H12" s="298">
        <f>K170</f>
        <v>0</v>
      </c>
      <c r="I12" s="69">
        <f>D159</f>
        <v>0</v>
      </c>
      <c r="J12" s="280"/>
      <c r="L12" s="17"/>
      <c r="O12" s="322"/>
      <c r="Q12" s="322"/>
      <c r="R12" s="288"/>
      <c r="S12" s="288"/>
      <c r="T12" s="415"/>
      <c r="U12" s="460"/>
      <c r="V12" s="460"/>
      <c r="W12" s="415"/>
      <c r="X12" s="460"/>
      <c r="Y12" s="415"/>
      <c r="Z12" s="415"/>
      <c r="AA12" s="460"/>
      <c r="AB12" s="460"/>
      <c r="AC12" s="413" t="s">
        <v>49</v>
      </c>
      <c r="AS12" s="79"/>
      <c r="AT12" s="60" t="str">
        <f t="shared" si="0"/>
        <v/>
      </c>
      <c r="AU12" s="16" t="str">
        <f t="shared" si="3"/>
        <v/>
      </c>
      <c r="AV12" s="55" t="str">
        <f t="shared" si="1"/>
        <v/>
      </c>
      <c r="AW12" s="72" t="str">
        <f t="shared" si="2"/>
        <v/>
      </c>
      <c r="AY12" s="16" t="str">
        <f t="array" ref="AY12">IFERROR(INDEX($AT$3:$AT$23,SMALL(IF(ISNUMBER($AT$3:$AT$23),ROW($AT$1:$AT$21),""),ROW(AT10))),"")</f>
        <v/>
      </c>
      <c r="AZ12" s="16" t="str">
        <f t="array" ref="AZ12">IFERROR(INDEX(AU12:AU33, MATCH(AY12,AT12:AT33,0)),"")</f>
        <v/>
      </c>
      <c r="BA12" s="16" t="str">
        <f t="array" ref="BA12">IFERROR(INDEX($AV$3:$AV$23,SMALL(IF(ISNUMBER($AV$3:$AV$23),ROW($AV$1:$AV$21),""),ROW(AV10))),"")</f>
        <v/>
      </c>
      <c r="BB12" s="16" t="str">
        <f t="shared" si="4"/>
        <v/>
      </c>
      <c r="BC12" s="16"/>
      <c r="BD12" s="16"/>
      <c r="BF12" s="79"/>
    </row>
    <row r="13" spans="1:58" s="14" customFormat="1" ht="15" customHeight="1" thickBot="1">
      <c r="A13" s="43">
        <v>11</v>
      </c>
      <c r="B13" s="135" t="str">
        <f>B173</f>
        <v>Entertainment</v>
      </c>
      <c r="C13" s="115">
        <f>D184</f>
        <v>0</v>
      </c>
      <c r="D13" s="104">
        <f>E184</f>
        <v>0</v>
      </c>
      <c r="E13" s="292">
        <f>F184</f>
        <v>0</v>
      </c>
      <c r="F13" s="123" t="str">
        <f>IF($H$21="Yes",IF(J184&lt;&gt;0,SUM(J184,E184),D13),"")</f>
        <v/>
      </c>
      <c r="G13" s="99">
        <f>H184</f>
        <v>0</v>
      </c>
      <c r="H13" s="298">
        <f>K184</f>
        <v>0</v>
      </c>
      <c r="I13" s="69">
        <f>D173</f>
        <v>0</v>
      </c>
      <c r="J13" s="280"/>
      <c r="L13" s="17"/>
      <c r="M13" s="52" t="s">
        <v>82</v>
      </c>
      <c r="O13" s="322"/>
      <c r="Q13" s="322"/>
      <c r="R13" s="288"/>
      <c r="S13" s="288"/>
      <c r="T13" s="415"/>
      <c r="U13" s="460"/>
      <c r="V13" s="460"/>
      <c r="W13" s="415"/>
      <c r="X13" s="460"/>
      <c r="Y13" s="415"/>
      <c r="Z13" s="415"/>
      <c r="AA13" s="460"/>
      <c r="AB13" s="460"/>
      <c r="AC13" s="413" t="s">
        <v>16</v>
      </c>
      <c r="AS13" s="79"/>
      <c r="AT13" s="60" t="str">
        <f t="shared" si="0"/>
        <v/>
      </c>
      <c r="AU13" s="16" t="str">
        <f t="shared" si="3"/>
        <v/>
      </c>
      <c r="AV13" s="55" t="str">
        <f t="shared" si="1"/>
        <v/>
      </c>
      <c r="AW13" s="72" t="str">
        <f t="shared" si="2"/>
        <v/>
      </c>
      <c r="AY13" s="16" t="str">
        <f t="array" ref="AY13">IFERROR(INDEX($AT$3:$AT$23,SMALL(IF(ISNUMBER($AT$3:$AT$23),ROW($AT$1:$AT$21),""),ROW(AT11))),"")</f>
        <v/>
      </c>
      <c r="AZ13" s="16" t="str">
        <f t="array" ref="AZ13">IFERROR(INDEX(AU13:AU34, MATCH(AY13,AT13:AT34,0)),"")</f>
        <v/>
      </c>
      <c r="BA13" s="16" t="str">
        <f t="array" ref="BA13">IFERROR(INDEX($AV$3:$AV$23,SMALL(IF(ISNUMBER($AV$3:$AV$23),ROW($AV$1:$AV$21),""),ROW(AV11))),"")</f>
        <v/>
      </c>
      <c r="BB13" s="16" t="str">
        <f t="shared" si="4"/>
        <v/>
      </c>
      <c r="BC13" s="16"/>
      <c r="BD13" s="16"/>
      <c r="BF13" s="79"/>
    </row>
    <row r="14" spans="1:58" s="14" customFormat="1" ht="15" customHeight="1" thickBot="1">
      <c r="A14" s="43">
        <v>12</v>
      </c>
      <c r="B14" s="135" t="str">
        <f>B187</f>
        <v>Gifts / Awards</v>
      </c>
      <c r="C14" s="115">
        <f>D198</f>
        <v>0</v>
      </c>
      <c r="D14" s="104">
        <f>E198</f>
        <v>0</v>
      </c>
      <c r="E14" s="292">
        <f>F198</f>
        <v>0</v>
      </c>
      <c r="F14" s="123" t="str">
        <f>IF($H$21="Yes",IF(J198&lt;&gt;0,SUM(J198,E198),D14),"")</f>
        <v/>
      </c>
      <c r="G14" s="99">
        <f>H198</f>
        <v>0</v>
      </c>
      <c r="H14" s="298">
        <f>K198</f>
        <v>0</v>
      </c>
      <c r="I14" s="69">
        <f>D187</f>
        <v>0</v>
      </c>
      <c r="J14" s="280"/>
      <c r="L14" s="24"/>
      <c r="M14" s="149"/>
      <c r="O14" s="322"/>
      <c r="Q14" s="322"/>
      <c r="R14" s="288"/>
      <c r="S14" s="288"/>
      <c r="T14" s="415"/>
      <c r="U14" s="460"/>
      <c r="V14" s="460"/>
      <c r="W14" s="415"/>
      <c r="X14" s="460"/>
      <c r="Y14" s="415"/>
      <c r="Z14" s="415"/>
      <c r="AA14" s="460"/>
      <c r="AB14" s="460"/>
      <c r="AC14" s="413" t="s">
        <v>48</v>
      </c>
      <c r="AS14" s="79"/>
      <c r="AT14" s="60" t="str">
        <f t="shared" si="0"/>
        <v/>
      </c>
      <c r="AU14" s="16" t="str">
        <f t="shared" si="3"/>
        <v/>
      </c>
      <c r="AV14" s="55" t="str">
        <f t="shared" si="1"/>
        <v/>
      </c>
      <c r="AW14" s="72" t="str">
        <f t="shared" si="2"/>
        <v/>
      </c>
      <c r="AY14" s="16" t="str">
        <f t="array" ref="AY14">IFERROR(INDEX($AT$3:$AT$23,SMALL(IF(ISNUMBER($AT$3:$AT$23),ROW($AT$1:$AT$21),""),ROW(AT12))),"")</f>
        <v/>
      </c>
      <c r="AZ14" s="16" t="str">
        <f t="array" ref="AZ14">IFERROR(INDEX(AU14:AU35, MATCH(AY14,AT14:AT35,0)),"")</f>
        <v/>
      </c>
      <c r="BA14" s="16" t="str">
        <f t="array" ref="BA14">IFERROR(INDEX($AV$3:$AV$23,SMALL(IF(ISNUMBER($AV$3:$AV$23),ROW($AV$1:$AV$21),""),ROW(AV12))),"")</f>
        <v/>
      </c>
      <c r="BB14" s="16" t="str">
        <f t="shared" si="4"/>
        <v/>
      </c>
      <c r="BC14" s="16"/>
      <c r="BD14" s="16"/>
      <c r="BF14" s="79"/>
    </row>
    <row r="15" spans="1:58" s="14" customFormat="1" ht="15" customHeight="1" thickBot="1">
      <c r="A15" s="43">
        <v>13</v>
      </c>
      <c r="B15" s="135" t="str">
        <f>B201</f>
        <v>Walkie Talkies</v>
      </c>
      <c r="C15" s="115">
        <f>D209</f>
        <v>0</v>
      </c>
      <c r="D15" s="104">
        <f>E209</f>
        <v>0</v>
      </c>
      <c r="E15" s="292">
        <f>F209</f>
        <v>0</v>
      </c>
      <c r="F15" s="123" t="str">
        <f>IF($H$21="Yes",IF(J209&lt;&gt;0,SUM(J209,E209),D15),"")</f>
        <v/>
      </c>
      <c r="G15" s="99">
        <f>H209</f>
        <v>0</v>
      </c>
      <c r="H15" s="298">
        <f>K209</f>
        <v>0</v>
      </c>
      <c r="I15" s="69">
        <f>D201</f>
        <v>0</v>
      </c>
      <c r="J15" s="280"/>
      <c r="L15" s="25"/>
      <c r="M15" s="149"/>
      <c r="O15" s="496" t="s">
        <v>130</v>
      </c>
      <c r="P15" s="497"/>
      <c r="Q15" s="498"/>
      <c r="R15" s="499"/>
      <c r="S15" s="288"/>
      <c r="T15" s="415"/>
      <c r="U15" s="460"/>
      <c r="V15" s="460"/>
      <c r="W15" s="415"/>
      <c r="X15" s="460"/>
      <c r="Y15" s="415"/>
      <c r="Z15" s="415"/>
      <c r="AA15" s="460"/>
      <c r="AB15" s="460"/>
      <c r="AC15" s="413" t="s">
        <v>15</v>
      </c>
      <c r="AS15" s="79"/>
      <c r="AT15" s="60" t="str">
        <f t="shared" si="0"/>
        <v/>
      </c>
      <c r="AU15" s="16" t="str">
        <f t="shared" si="3"/>
        <v/>
      </c>
      <c r="AV15" s="55" t="str">
        <f t="shared" si="1"/>
        <v/>
      </c>
      <c r="AW15" s="72" t="str">
        <f t="shared" si="2"/>
        <v/>
      </c>
      <c r="AY15" s="16" t="str">
        <f t="array" ref="AY15">IFERROR(INDEX($AT$3:$AT$23,SMALL(IF(ISNUMBER($AT$3:$AT$23),ROW($AT$1:$AT$21),""),ROW(AT13))),"")</f>
        <v/>
      </c>
      <c r="AZ15" s="16" t="str">
        <f t="array" ref="AZ15">IFERROR(INDEX(AU15:AU36, MATCH(AY15,AT15:AT36,0)),"")</f>
        <v/>
      </c>
      <c r="BA15" s="16" t="str">
        <f t="array" ref="BA15">IFERROR(INDEX($AV$3:$AV$23,SMALL(IF(ISNUMBER($AV$3:$AV$23),ROW($AV$1:$AV$21),""),ROW(AV13))),"")</f>
        <v/>
      </c>
      <c r="BB15" s="16" t="str">
        <f t="shared" si="4"/>
        <v/>
      </c>
      <c r="BC15" s="16"/>
      <c r="BD15" s="16"/>
      <c r="BF15" s="79"/>
    </row>
    <row r="16" spans="1:58" s="14" customFormat="1" ht="15" customHeight="1" thickBot="1">
      <c r="A16" s="43">
        <v>14</v>
      </c>
      <c r="B16" s="135" t="str">
        <f>B212</f>
        <v>Photography / Videography</v>
      </c>
      <c r="C16" s="116">
        <f>D223</f>
        <v>0</v>
      </c>
      <c r="D16" s="105">
        <f>E223</f>
        <v>0</v>
      </c>
      <c r="E16" s="293">
        <f>F223</f>
        <v>0</v>
      </c>
      <c r="F16" s="123" t="str">
        <f>IF($H$21="Yes",IF(J223&lt;&gt;0,SUM(J223,E223),D16),"")</f>
        <v/>
      </c>
      <c r="G16" s="100">
        <f>H223</f>
        <v>0</v>
      </c>
      <c r="H16" s="299">
        <f>K223</f>
        <v>0</v>
      </c>
      <c r="I16" s="69">
        <f>D212</f>
        <v>0</v>
      </c>
      <c r="J16" s="280"/>
      <c r="L16" s="24"/>
      <c r="M16" s="149"/>
      <c r="O16" s="322"/>
      <c r="Q16" s="322"/>
      <c r="R16" s="288"/>
      <c r="S16" s="288"/>
      <c r="T16" s="415"/>
      <c r="U16" s="460"/>
      <c r="V16" s="460"/>
      <c r="W16" s="415"/>
      <c r="X16" s="460"/>
      <c r="Y16" s="415"/>
      <c r="Z16" s="415"/>
      <c r="AA16" s="460"/>
      <c r="AB16" s="460"/>
      <c r="AC16" s="413" t="s">
        <v>50</v>
      </c>
      <c r="AS16" s="79"/>
      <c r="AT16" s="60" t="str">
        <f t="shared" si="0"/>
        <v/>
      </c>
      <c r="AU16" s="16" t="str">
        <f t="shared" si="3"/>
        <v/>
      </c>
      <c r="AV16" s="55" t="str">
        <f t="shared" si="1"/>
        <v/>
      </c>
      <c r="AW16" s="72" t="str">
        <f t="shared" si="2"/>
        <v/>
      </c>
      <c r="AY16" s="16" t="str">
        <f t="array" ref="AY16">IFERROR(INDEX($AT$3:$AT$23,SMALL(IF(ISNUMBER($AT$3:$AT$23),ROW($AT$1:$AT$21),""),ROW(AT14))),"")</f>
        <v/>
      </c>
      <c r="AZ16" s="16" t="str">
        <f t="array" ref="AZ16">IFERROR(INDEX(AU16:AU37, MATCH(AY16,AT16:AT37,0)),"")</f>
        <v/>
      </c>
      <c r="BA16" s="16" t="str">
        <f t="array" ref="BA16">IFERROR(INDEX($AV$3:$AV$23,SMALL(IF(ISNUMBER($AV$3:$AV$23),ROW($AV$1:$AV$21),""),ROW(AV14))),"")</f>
        <v/>
      </c>
      <c r="BB16" s="16" t="str">
        <f t="shared" si="4"/>
        <v/>
      </c>
      <c r="BC16" s="16"/>
      <c r="BD16" s="16"/>
      <c r="BF16" s="79"/>
    </row>
    <row r="17" spans="1:58" s="14" customFormat="1" ht="15" customHeight="1" thickBot="1">
      <c r="A17" s="61">
        <v>15</v>
      </c>
      <c r="B17" s="135" t="str">
        <f>B226</f>
        <v>Travel</v>
      </c>
      <c r="C17" s="116">
        <f>D237</f>
        <v>0</v>
      </c>
      <c r="D17" s="105">
        <f>E237</f>
        <v>0</v>
      </c>
      <c r="E17" s="293">
        <f>F237</f>
        <v>0</v>
      </c>
      <c r="F17" s="123" t="str">
        <f>IF($H$21="Yes",IF(J237&lt;&gt;0,SUM(J237,E237),D17),"")</f>
        <v/>
      </c>
      <c r="G17" s="100">
        <f>H237</f>
        <v>0</v>
      </c>
      <c r="H17" s="299">
        <f>K237</f>
        <v>0</v>
      </c>
      <c r="I17" s="69">
        <f>D226</f>
        <v>0</v>
      </c>
      <c r="J17" s="280"/>
      <c r="L17" s="24"/>
      <c r="M17" s="149"/>
      <c r="O17" s="491" t="s">
        <v>114</v>
      </c>
      <c r="P17" s="492"/>
      <c r="Q17" s="332"/>
      <c r="S17" s="377"/>
      <c r="T17" s="416"/>
      <c r="U17" s="464"/>
      <c r="V17" s="464"/>
      <c r="W17" s="416"/>
      <c r="X17" s="464"/>
      <c r="Y17" s="416"/>
      <c r="Z17" s="416"/>
      <c r="AA17" s="464"/>
      <c r="AB17" s="461" t="s">
        <v>110</v>
      </c>
      <c r="AC17" s="417" t="s">
        <v>51</v>
      </c>
      <c r="AS17" s="79"/>
      <c r="AT17" s="60" t="str">
        <f t="shared" si="0"/>
        <v/>
      </c>
      <c r="AU17" s="16" t="str">
        <f t="shared" si="3"/>
        <v/>
      </c>
      <c r="AV17" s="55" t="str">
        <f t="shared" si="1"/>
        <v/>
      </c>
      <c r="AW17" s="72" t="str">
        <f t="shared" si="2"/>
        <v/>
      </c>
      <c r="AY17" s="16" t="str">
        <f t="array" ref="AY17">IFERROR(INDEX($AT$3:$AT$23,SMALL(IF(ISNUMBER($AT$3:$AT$23),ROW($AT$1:$AT$21),""),ROW(AT15))),"")</f>
        <v/>
      </c>
      <c r="AZ17" s="16" t="str">
        <f t="array" ref="AZ17">IFERROR(INDEX(AU17:AU38, MATCH(AY17,AT17:AT38,0)),"")</f>
        <v/>
      </c>
      <c r="BA17" s="16" t="str">
        <f t="array" ref="BA17">IFERROR(INDEX($AV$3:$AV$23,SMALL(IF(ISNUMBER($AV$3:$AV$23),ROW($AV$1:$AV$21),""),ROW(AV15))),"")</f>
        <v/>
      </c>
      <c r="BB17" s="16" t="str">
        <f t="shared" si="4"/>
        <v/>
      </c>
      <c r="BC17" s="16"/>
      <c r="BD17" s="16"/>
      <c r="BF17" s="79"/>
    </row>
    <row r="18" spans="1:58" s="14" customFormat="1" ht="15" customHeight="1">
      <c r="A18" s="61">
        <v>16</v>
      </c>
      <c r="B18" s="136" t="str">
        <f>B240</f>
        <v>Misc</v>
      </c>
      <c r="C18" s="117">
        <f>D251</f>
        <v>0</v>
      </c>
      <c r="D18" s="106">
        <f>E251</f>
        <v>0</v>
      </c>
      <c r="E18" s="294">
        <f>F251</f>
        <v>0</v>
      </c>
      <c r="F18" s="123" t="str">
        <f>IF($H$21="Yes",IF(J251&lt;&gt;0,SUM(J251,E251),D18),"")</f>
        <v/>
      </c>
      <c r="G18" s="101">
        <f>H251</f>
        <v>0</v>
      </c>
      <c r="H18" s="300">
        <f>K251</f>
        <v>0</v>
      </c>
      <c r="I18" s="70">
        <f>D240</f>
        <v>0</v>
      </c>
      <c r="J18" s="280"/>
      <c r="L18" s="24"/>
      <c r="M18" s="149"/>
      <c r="O18" s="322"/>
      <c r="Q18" s="322"/>
      <c r="R18" s="288"/>
      <c r="S18" s="288"/>
      <c r="T18" s="415"/>
      <c r="U18" s="460"/>
      <c r="V18" s="460"/>
      <c r="W18" s="415"/>
      <c r="X18" s="460"/>
      <c r="Y18" s="415"/>
      <c r="Z18" s="415"/>
      <c r="AA18" s="460"/>
      <c r="AB18" s="461" t="s">
        <v>110</v>
      </c>
      <c r="AC18" s="418" t="s">
        <v>115</v>
      </c>
      <c r="AS18" s="79"/>
      <c r="AT18" s="60" t="str">
        <f t="shared" si="0"/>
        <v/>
      </c>
      <c r="AU18" s="16" t="str">
        <f t="shared" si="3"/>
        <v/>
      </c>
      <c r="AV18" s="55" t="str">
        <f t="shared" si="1"/>
        <v/>
      </c>
      <c r="AW18" s="72" t="str">
        <f t="shared" si="2"/>
        <v/>
      </c>
      <c r="AY18" s="16" t="str">
        <f t="array" ref="AY18">IFERROR(INDEX($AT$3:$AT$23,SMALL(IF(ISNUMBER($AT$3:$AT$23),ROW($AT$1:$AT$21),""),ROW(AT16))),"")</f>
        <v/>
      </c>
      <c r="AZ18" s="16" t="str">
        <f t="array" ref="AZ18">IFERROR(INDEX(AU18:AU39, MATCH(AY18,AT18:AT39,0)),"")</f>
        <v/>
      </c>
      <c r="BA18" s="16" t="str">
        <f t="array" ref="BA18">IFERROR(INDEX($AV$3:$AV$23,SMALL(IF(ISNUMBER($AV$3:$AV$23),ROW($AV$1:$AV$21),""),ROW(AV16))),"")</f>
        <v/>
      </c>
      <c r="BB18" s="16" t="str">
        <f t="shared" si="4"/>
        <v/>
      </c>
      <c r="BC18" s="16"/>
      <c r="BD18" s="16"/>
      <c r="BF18" s="79"/>
    </row>
    <row r="19" spans="1:58" ht="15" customHeight="1" thickBot="1">
      <c r="A19" s="61">
        <v>17</v>
      </c>
      <c r="B19" s="137" t="str">
        <f>B254</f>
        <v>CRUE Events Services</v>
      </c>
      <c r="C19" s="118">
        <f>D265</f>
        <v>0</v>
      </c>
      <c r="D19" s="107">
        <f>E265</f>
        <v>0</v>
      </c>
      <c r="E19" s="295">
        <f>F265</f>
        <v>0</v>
      </c>
      <c r="F19" s="276" t="str">
        <f>IF($H$21="Yes",IF(J265&lt;&gt;0,SUM(J265,E265),D19),"")</f>
        <v/>
      </c>
      <c r="G19" s="102">
        <f>H265</f>
        <v>0</v>
      </c>
      <c r="H19" s="301">
        <f>K265</f>
        <v>0</v>
      </c>
      <c r="I19" s="71" t="str">
        <f>D254</f>
        <v>Crue services</v>
      </c>
      <c r="J19" s="280"/>
      <c r="L19" s="25"/>
      <c r="M19" s="150"/>
      <c r="R19" s="201"/>
      <c r="S19" s="201"/>
      <c r="T19" s="419"/>
      <c r="U19" s="462"/>
      <c r="V19" s="462"/>
      <c r="W19" s="419"/>
      <c r="X19" s="462"/>
      <c r="Y19" s="419"/>
      <c r="Z19" s="419"/>
      <c r="AA19" s="462"/>
      <c r="AB19" s="462"/>
      <c r="AC19" s="413" t="s">
        <v>79</v>
      </c>
      <c r="AS19" s="78"/>
      <c r="AT19" s="60" t="str">
        <f t="shared" si="0"/>
        <v/>
      </c>
      <c r="AU19" s="16" t="str">
        <f t="shared" si="3"/>
        <v/>
      </c>
      <c r="AV19" s="55" t="str">
        <f t="shared" si="1"/>
        <v/>
      </c>
      <c r="AW19" s="72" t="str">
        <f t="shared" si="2"/>
        <v/>
      </c>
      <c r="AY19" s="16" t="str">
        <f t="array" ref="AY19">IFERROR(INDEX($AT$3:$AT$23,SMALL(IF(ISNUMBER($AT$3:$AT$23),ROW($AT$1:$AT$21),""),ROW(AT17))),"")</f>
        <v/>
      </c>
      <c r="AZ19" s="16" t="str">
        <f t="array" ref="AZ19">IFERROR(INDEX(AU19:AU40, MATCH(AY19,AT19:AT40,0)),"")</f>
        <v/>
      </c>
      <c r="BA19" s="16" t="str">
        <f t="array" ref="BA19">IFERROR(INDEX($AV$3:$AV$23,SMALL(IF(ISNUMBER($AV$3:$AV$23),ROW($AV$1:$AV$21),""),ROW(AV17))),"")</f>
        <v/>
      </c>
      <c r="BB19" s="16" t="str">
        <f t="shared" si="4"/>
        <v/>
      </c>
      <c r="BF19" s="78"/>
    </row>
    <row r="20" spans="1:58" ht="2" customHeight="1" thickBot="1">
      <c r="B20" s="34"/>
      <c r="C20" s="119"/>
      <c r="D20" s="108"/>
      <c r="E20" s="122"/>
      <c r="F20" s="124"/>
      <c r="G20" s="112"/>
      <c r="H20" s="33"/>
      <c r="I20" s="28"/>
      <c r="J20" s="28"/>
      <c r="L20" s="25" t="s">
        <v>13</v>
      </c>
      <c r="AB20" s="463"/>
      <c r="AS20" s="78"/>
      <c r="AT20" s="60"/>
      <c r="AV20" s="55"/>
      <c r="AY20" s="16" t="str">
        <f t="array" ref="AY20">IFERROR(INDEX($AT$3:$AT$23,SMALL(IF(ISNUMBER($AT$3:$AT$23),ROW($AT$1:$AT$21),""),ROW(AT18))),"")</f>
        <v/>
      </c>
      <c r="AZ20" s="16" t="str">
        <f t="array" ref="AZ20">IFERROR(INDEX(AU20:AU41, MATCH(AY20,AT20:AT41,0)),"")</f>
        <v>TRUE</v>
      </c>
      <c r="BA20" s="16" t="str">
        <f t="array" ref="BA20">IFERROR(INDEX($AV$3:$AV$23,SMALL(IF(ISNUMBER($AV$3:$AV$23),ROW($AV$1:$AV$21),""),ROW(AV18))),"")</f>
        <v/>
      </c>
      <c r="BB20" s="16">
        <f t="shared" si="4"/>
        <v>0</v>
      </c>
      <c r="BF20" s="78"/>
    </row>
    <row r="21" spans="1:58" ht="14" customHeight="1" thickBot="1">
      <c r="A21" s="61">
        <v>95</v>
      </c>
      <c r="B21" s="35" t="s">
        <v>19</v>
      </c>
      <c r="C21" s="272"/>
      <c r="D21" s="103">
        <f>SUM(D2:D20)</f>
        <v>0</v>
      </c>
      <c r="E21" s="493" t="str">
        <f>IF($F$23&gt;$D$23,"ADDENDUM","")</f>
        <v/>
      </c>
      <c r="F21" s="131"/>
      <c r="G21" s="132" t="s">
        <v>86</v>
      </c>
      <c r="H21" s="146"/>
      <c r="I21" s="65"/>
      <c r="J21" s="65"/>
      <c r="AB21" s="463"/>
      <c r="AS21" s="78"/>
      <c r="AT21" s="60"/>
      <c r="AV21" s="55"/>
      <c r="AY21" s="16" t="str">
        <f t="array" ref="AY21">IFERROR(INDEX($AT$3:$AT$23,SMALL(IF(ISNUMBER($AT$3:$AT$23),ROW($AT$1:$AT$21),""),ROW(AT19))),"")</f>
        <v/>
      </c>
      <c r="AZ21" s="16" t="str">
        <f t="array" ref="AZ21">IFERROR(INDEX(AU21:AU42, MATCH(AY21,AT21:AT42,0)),"")</f>
        <v>TRUE</v>
      </c>
      <c r="BA21" s="16" t="str">
        <f t="array" ref="BA21">IFERROR(INDEX($AV$3:$AV$23,SMALL(IF(ISNUMBER($AV$3:$AV$23),ROW($AV$1:$AV$21),""),ROW(AV19))),"")</f>
        <v/>
      </c>
      <c r="BB21" s="16">
        <f t="shared" si="4"/>
        <v>0</v>
      </c>
      <c r="BF21" s="78"/>
    </row>
    <row r="22" spans="1:58" ht="14" customHeight="1" thickBot="1">
      <c r="A22" s="61">
        <v>96</v>
      </c>
      <c r="B22" s="35" t="s">
        <v>18</v>
      </c>
      <c r="C22" s="273"/>
      <c r="D22" s="109">
        <f>D21*0.05</f>
        <v>0</v>
      </c>
      <c r="E22" s="494"/>
      <c r="F22" s="290"/>
      <c r="G22" s="331" t="s">
        <v>112</v>
      </c>
      <c r="H22" s="302" t="str">
        <f t="array" ref="H22">IF($H$21="Yes",SUM(D23-F23)," ")</f>
        <v xml:space="preserve"> </v>
      </c>
      <c r="I22" s="65"/>
      <c r="J22" s="65"/>
      <c r="M22" s="52" t="s">
        <v>102</v>
      </c>
      <c r="AS22" s="78"/>
      <c r="AT22" s="60" t="str">
        <f>IF(AU22=B22,A22,"")</f>
        <v/>
      </c>
      <c r="AU22" s="16" t="str">
        <f>IF(D22&gt;0,B22,"TRUE")</f>
        <v>TRUE</v>
      </c>
      <c r="AV22" s="55" t="str">
        <f>IF(AU22=B22,D22,"")</f>
        <v/>
      </c>
      <c r="AY22" s="16" t="str">
        <f t="array" ref="AY22">IFERROR(INDEX($AT$3:$AT$23,SMALL(IF(ISNUMBER($AT$3:$AT$23),ROW($AT$1:$AT$21),""),ROW(AT20))),"")</f>
        <v/>
      </c>
      <c r="AZ22" s="16" t="str">
        <f t="array" ref="AZ22">IFERROR(INDEX(AU22:AU44, MATCH(AY22,AT22:AT44,0)),"")</f>
        <v>TRUE</v>
      </c>
      <c r="BA22" s="16" t="str">
        <f t="array" ref="BA22">IFERROR(INDEX($AV$3:$AV$23,SMALL(IF(ISNUMBER($AV$3:$AV$23),ROW($AV$1:$AV$21),""),ROW(AV20))),"")</f>
        <v/>
      </c>
      <c r="BB22" s="16">
        <f t="shared" si="4"/>
        <v>0</v>
      </c>
      <c r="BF22" s="78"/>
    </row>
    <row r="23" spans="1:58" ht="14" customHeight="1" thickBot="1">
      <c r="A23" s="62">
        <v>97</v>
      </c>
      <c r="B23" s="35" t="s">
        <v>23</v>
      </c>
      <c r="C23" s="120">
        <f>SUM(C2:C20)</f>
        <v>0</v>
      </c>
      <c r="D23" s="110">
        <f>SUM(D21:D22)</f>
        <v>0</v>
      </c>
      <c r="E23" s="296">
        <f>SUM(E2:E20)</f>
        <v>0</v>
      </c>
      <c r="F23" s="129">
        <f>SUM(F2:F20)</f>
        <v>0</v>
      </c>
      <c r="G23" s="127">
        <f>SUM(G2:G20)</f>
        <v>0</v>
      </c>
      <c r="H23" s="330">
        <f>SUM(D23-G23)</f>
        <v>0</v>
      </c>
      <c r="I23" s="66"/>
      <c r="J23" s="66"/>
      <c r="K23" s="14"/>
      <c r="L23" s="289"/>
      <c r="M23" s="303"/>
      <c r="AS23" s="78"/>
      <c r="AT23" s="60" t="str">
        <f>IF(AU23=B23,A23,"")</f>
        <v/>
      </c>
      <c r="AU23" s="16" t="str">
        <f>IF(D23&gt;0,B23,"TRUE")</f>
        <v>TRUE</v>
      </c>
      <c r="AV23" s="55" t="str">
        <f>IF(AU23=B23,D23,"")</f>
        <v/>
      </c>
      <c r="AY23" s="16" t="str">
        <f t="array" ref="AY23">IFERROR(INDEX($AT$3:$AT$23,SMALL(IF(ISNUMBER($AT$3:$AT$23),ROW($AT$1:$AT$21),""),ROW(AT21))),"")</f>
        <v/>
      </c>
      <c r="AZ23" s="16" t="str">
        <f t="array" ref="AZ23">IFERROR(INDEX(AU23:AU45, MATCH(AY23,AT23:AT45,0)),"")</f>
        <v>TRUE</v>
      </c>
      <c r="BA23" s="16" t="str">
        <f t="array" ref="BA23">IFERROR(INDEX($AV$3:$AV$23,SMALL(IF(ISNUMBER($AV$3:$AV$23),ROW($AV$1:$AV$21),""),ROW(AV21))),"")</f>
        <v/>
      </c>
      <c r="BB23" s="16">
        <f t="shared" si="4"/>
        <v>0</v>
      </c>
      <c r="BF23" s="78"/>
    </row>
    <row r="24" spans="1:58" ht="2" customHeight="1" thickBot="1">
      <c r="A24" s="44"/>
      <c r="B24" s="37"/>
      <c r="C24" s="121"/>
      <c r="D24" s="108"/>
      <c r="E24" s="28"/>
      <c r="F24" s="125"/>
      <c r="G24" s="126"/>
      <c r="H24" s="128"/>
      <c r="I24" s="28"/>
      <c r="J24" s="28"/>
      <c r="AS24" s="78"/>
      <c r="AY24" s="16">
        <v>89</v>
      </c>
      <c r="AZ24" s="16" t="s">
        <v>64</v>
      </c>
      <c r="BA24" s="16" t="s">
        <v>64</v>
      </c>
      <c r="BB24" s="16" t="s">
        <v>64</v>
      </c>
      <c r="BF24" s="78"/>
    </row>
    <row r="25" spans="1:58" ht="14" customHeight="1" thickBot="1">
      <c r="A25" s="62">
        <v>98</v>
      </c>
      <c r="B25" s="35" t="s">
        <v>22</v>
      </c>
      <c r="C25" s="329" t="str">
        <f>IF($M$11&lt;&gt;"",$C$23/$M$11,"NA")</f>
        <v>NA</v>
      </c>
      <c r="D25" s="111">
        <f>IF($M$8&lt;&gt;"",$D$23/$M$8,"NA")</f>
        <v>0</v>
      </c>
      <c r="E25" s="277"/>
      <c r="F25" s="278" t="str">
        <f>IF($M$10&lt;&gt;"",$F$23/$M$10,"NA")</f>
        <v>NA</v>
      </c>
      <c r="G25" s="113" t="str">
        <f>IF($M$23&lt;&gt;"",$G$23/$M$23,"NA")</f>
        <v>NA</v>
      </c>
      <c r="H25" s="32"/>
      <c r="I25" s="32"/>
      <c r="J25" s="32"/>
      <c r="O25" s="491" t="s">
        <v>109</v>
      </c>
      <c r="P25" s="495"/>
      <c r="Q25" s="495"/>
      <c r="R25" s="492"/>
      <c r="S25" s="379"/>
      <c r="T25" s="488" t="s">
        <v>127</v>
      </c>
      <c r="U25" s="489"/>
      <c r="V25" s="489"/>
      <c r="W25" s="489"/>
      <c r="X25" s="489"/>
      <c r="Y25" s="489"/>
      <c r="Z25" s="489"/>
      <c r="AA25" s="489"/>
      <c r="AB25" s="489"/>
      <c r="AC25" s="490"/>
      <c r="AS25" s="78"/>
      <c r="BF25" s="78"/>
    </row>
    <row r="26" spans="1:58" ht="12">
      <c r="B26" s="30"/>
      <c r="C26" s="38"/>
      <c r="D26" s="31"/>
      <c r="E26" s="31"/>
      <c r="F26" s="31"/>
      <c r="G26" s="31"/>
      <c r="H26" s="32"/>
      <c r="I26" s="32"/>
      <c r="J26" s="32"/>
      <c r="AS26" s="78"/>
      <c r="BF26" s="78"/>
    </row>
    <row r="27" spans="1:58" s="207" customFormat="1" ht="13" thickBot="1">
      <c r="A27" s="200"/>
      <c r="B27" s="218"/>
      <c r="C27" s="204"/>
      <c r="D27" s="204"/>
      <c r="E27" s="204"/>
      <c r="F27" s="204"/>
      <c r="G27" s="204"/>
      <c r="H27" s="205"/>
      <c r="I27" s="205"/>
      <c r="J27" s="205"/>
      <c r="L27" s="208"/>
      <c r="O27" s="323"/>
      <c r="Q27" s="323"/>
      <c r="S27" s="204"/>
      <c r="T27" s="420"/>
      <c r="U27" s="465"/>
      <c r="V27" s="465"/>
      <c r="W27" s="420"/>
      <c r="X27" s="465"/>
      <c r="Y27" s="420"/>
      <c r="Z27" s="420"/>
      <c r="AA27" s="465"/>
      <c r="AB27" s="420"/>
      <c r="AC27" s="420"/>
      <c r="AS27" s="219"/>
      <c r="AT27" s="209"/>
      <c r="BF27" s="219"/>
    </row>
    <row r="28" spans="1:58" s="207" customFormat="1" ht="16" customHeight="1" thickBot="1">
      <c r="A28" s="243">
        <v>1</v>
      </c>
      <c r="B28" s="151" t="s">
        <v>21</v>
      </c>
      <c r="C28" s="270" t="s">
        <v>60</v>
      </c>
      <c r="D28" s="484"/>
      <c r="E28" s="485"/>
      <c r="F28" s="485"/>
      <c r="G28" s="485"/>
      <c r="H28" s="485"/>
      <c r="I28" s="485"/>
      <c r="J28" s="485"/>
      <c r="K28" s="486"/>
      <c r="L28" s="208"/>
      <c r="O28" s="323"/>
      <c r="Q28" s="323"/>
      <c r="S28" s="204"/>
      <c r="T28" s="420"/>
      <c r="U28" s="465"/>
      <c r="V28" s="465"/>
      <c r="W28" s="420"/>
      <c r="X28" s="465"/>
      <c r="Y28" s="420"/>
      <c r="Z28" s="420"/>
      <c r="AA28" s="465"/>
      <c r="AB28" s="420"/>
      <c r="AC28" s="420"/>
      <c r="AS28" s="219"/>
      <c r="AT28" s="209"/>
      <c r="BF28" s="219"/>
    </row>
    <row r="29" spans="1:58" s="249" customFormat="1" ht="15" customHeight="1" thickBot="1">
      <c r="A29" s="243"/>
      <c r="B29" s="260" t="s">
        <v>59</v>
      </c>
      <c r="C29" s="261" t="s">
        <v>56</v>
      </c>
      <c r="D29" s="262" t="str">
        <f>IF($C$1=$BE$6,$BE$10,IF($C$1=$BE$11,$BE$11,IF($C$1=$BE$9,$BE$9, $BE$10)))</f>
        <v>PY ACTUAL</v>
      </c>
      <c r="E29" s="262" t="s">
        <v>90</v>
      </c>
      <c r="F29" s="263" t="s">
        <v>91</v>
      </c>
      <c r="G29" s="263" t="s">
        <v>81</v>
      </c>
      <c r="H29" s="262" t="s">
        <v>92</v>
      </c>
      <c r="I29" s="264"/>
      <c r="J29" s="264" t="s">
        <v>94</v>
      </c>
      <c r="K29" s="265" t="s">
        <v>93</v>
      </c>
      <c r="M29" s="266" t="s">
        <v>57</v>
      </c>
      <c r="O29" s="328" t="s">
        <v>111</v>
      </c>
      <c r="P29" s="320" t="s">
        <v>107</v>
      </c>
      <c r="Q29" s="324" t="s">
        <v>108</v>
      </c>
      <c r="R29" s="319" t="s">
        <v>100</v>
      </c>
      <c r="S29" s="379"/>
      <c r="T29" s="421" t="s">
        <v>117</v>
      </c>
      <c r="U29" s="466" t="s">
        <v>118</v>
      </c>
      <c r="V29" s="466" t="s">
        <v>119</v>
      </c>
      <c r="W29" s="422" t="s">
        <v>120</v>
      </c>
      <c r="X29" s="466" t="s">
        <v>121</v>
      </c>
      <c r="Y29" s="422" t="s">
        <v>122</v>
      </c>
      <c r="Z29" s="422" t="s">
        <v>123</v>
      </c>
      <c r="AA29" s="466" t="s">
        <v>124</v>
      </c>
      <c r="AB29" s="422" t="s">
        <v>125</v>
      </c>
      <c r="AC29" s="423" t="s">
        <v>126</v>
      </c>
      <c r="AS29" s="267"/>
      <c r="AT29" s="250"/>
      <c r="BB29" s="268"/>
      <c r="BC29" s="268"/>
      <c r="BD29" s="268"/>
      <c r="BF29" s="267"/>
    </row>
    <row r="30" spans="1:58" s="207" customFormat="1" ht="2" customHeight="1">
      <c r="A30" s="200"/>
      <c r="B30" s="155"/>
      <c r="C30" s="156"/>
      <c r="D30" s="157"/>
      <c r="E30" s="223"/>
      <c r="F30" s="308"/>
      <c r="G30" s="223"/>
      <c r="H30" s="224"/>
      <c r="I30" s="224"/>
      <c r="J30" s="224"/>
      <c r="K30" s="157"/>
      <c r="M30" s="208"/>
      <c r="O30" s="345"/>
      <c r="P30" s="346"/>
      <c r="Q30" s="345"/>
      <c r="R30" s="372"/>
      <c r="S30" s="380"/>
      <c r="T30" s="424"/>
      <c r="U30" s="467"/>
      <c r="V30" s="467"/>
      <c r="W30" s="424"/>
      <c r="X30" s="467"/>
      <c r="Y30" s="424"/>
      <c r="Z30" s="424"/>
      <c r="AA30" s="467"/>
      <c r="AB30" s="424"/>
      <c r="AC30" s="425"/>
      <c r="AS30" s="219"/>
      <c r="AT30" s="209"/>
      <c r="BB30" s="225"/>
      <c r="BC30" s="225"/>
      <c r="BD30" s="225"/>
      <c r="BF30" s="219"/>
    </row>
    <row r="31" spans="1:58" s="207" customFormat="1" ht="13" customHeight="1">
      <c r="A31" s="200"/>
      <c r="B31" s="140"/>
      <c r="C31" s="141"/>
      <c r="D31" s="142"/>
      <c r="E31" s="153"/>
      <c r="F31" s="318" t="str">
        <f t="shared" ref="F31:F39" si="5">IF(D31="","0",IF(G31&lt;&gt;0,SUM(D31-G31),SUM(D31-E31)))</f>
        <v>0</v>
      </c>
      <c r="G31" s="153"/>
      <c r="H31" s="160"/>
      <c r="I31" s="160"/>
      <c r="J31" s="160" t="str">
        <f>IF(G31="","0",SUM(G31-E31))</f>
        <v>0</v>
      </c>
      <c r="K31" s="305">
        <f>E31-H31</f>
        <v>0</v>
      </c>
      <c r="M31" s="333"/>
      <c r="O31" s="349"/>
      <c r="P31" s="350"/>
      <c r="Q31" s="349"/>
      <c r="R31" s="338"/>
      <c r="S31" s="373"/>
      <c r="T31" s="426"/>
      <c r="U31" s="341"/>
      <c r="V31" s="341"/>
      <c r="W31" s="426"/>
      <c r="X31" s="341"/>
      <c r="Y31" s="426"/>
      <c r="Z31" s="426"/>
      <c r="AA31" s="341"/>
      <c r="AB31" s="426"/>
      <c r="AC31" s="427"/>
      <c r="AS31" s="487" t="s">
        <v>69</v>
      </c>
      <c r="AT31" s="487"/>
      <c r="AU31" s="487"/>
      <c r="AV31" s="487"/>
      <c r="AW31" s="487"/>
      <c r="AX31" s="487"/>
      <c r="AY31" s="487"/>
      <c r="AZ31" s="487"/>
      <c r="BA31" s="487"/>
      <c r="BB31" s="487"/>
      <c r="BC31" s="487"/>
      <c r="BD31" s="487"/>
      <c r="BE31" s="487"/>
      <c r="BF31" s="219"/>
    </row>
    <row r="32" spans="1:58" s="207" customFormat="1" ht="13" customHeight="1">
      <c r="A32" s="200"/>
      <c r="B32" s="140"/>
      <c r="C32" s="141"/>
      <c r="D32" s="142"/>
      <c r="E32" s="153"/>
      <c r="F32" s="318" t="str">
        <f t="shared" si="5"/>
        <v>0</v>
      </c>
      <c r="G32" s="153"/>
      <c r="H32" s="160"/>
      <c r="I32" s="160"/>
      <c r="J32" s="160" t="str">
        <f t="shared" ref="J32:J39" si="6">IF(G32="","0",SUM(G32-E32))</f>
        <v>0</v>
      </c>
      <c r="K32" s="305">
        <f>E32-H32</f>
        <v>0</v>
      </c>
      <c r="M32" s="333"/>
      <c r="O32" s="349"/>
      <c r="P32" s="350"/>
      <c r="Q32" s="349"/>
      <c r="R32" s="338"/>
      <c r="S32" s="373"/>
      <c r="T32" s="426"/>
      <c r="U32" s="341"/>
      <c r="V32" s="341"/>
      <c r="W32" s="426"/>
      <c r="X32" s="341"/>
      <c r="Y32" s="426"/>
      <c r="Z32" s="426"/>
      <c r="AA32" s="341"/>
      <c r="AB32" s="426"/>
      <c r="AC32" s="427"/>
      <c r="AS32" s="487"/>
      <c r="AT32" s="487"/>
      <c r="AU32" s="487"/>
      <c r="AV32" s="487"/>
      <c r="AW32" s="487"/>
      <c r="AX32" s="487"/>
      <c r="AY32" s="487"/>
      <c r="AZ32" s="487"/>
      <c r="BA32" s="487"/>
      <c r="BB32" s="487"/>
      <c r="BC32" s="487"/>
      <c r="BD32" s="487"/>
      <c r="BE32" s="487"/>
      <c r="BF32" s="219"/>
    </row>
    <row r="33" spans="1:58" s="207" customFormat="1" ht="13" customHeight="1">
      <c r="A33" s="200"/>
      <c r="B33" s="140"/>
      <c r="C33" s="141"/>
      <c r="D33" s="142"/>
      <c r="E33" s="153"/>
      <c r="F33" s="318" t="str">
        <f t="shared" si="5"/>
        <v>0</v>
      </c>
      <c r="G33" s="153"/>
      <c r="H33" s="160"/>
      <c r="I33" s="160"/>
      <c r="J33" s="160" t="str">
        <f t="shared" si="6"/>
        <v>0</v>
      </c>
      <c r="K33" s="305">
        <f t="shared" ref="K33:K39" si="7">E33-H33</f>
        <v>0</v>
      </c>
      <c r="M33" s="333"/>
      <c r="O33" s="349"/>
      <c r="P33" s="350"/>
      <c r="Q33" s="349"/>
      <c r="R33" s="338"/>
      <c r="S33" s="373"/>
      <c r="T33" s="426"/>
      <c r="U33" s="341"/>
      <c r="V33" s="341"/>
      <c r="W33" s="426"/>
      <c r="X33" s="341"/>
      <c r="Y33" s="426"/>
      <c r="Z33" s="426"/>
      <c r="AA33" s="341"/>
      <c r="AB33" s="426"/>
      <c r="AC33" s="427"/>
      <c r="AS33" s="487"/>
      <c r="AT33" s="487"/>
      <c r="AU33" s="487"/>
      <c r="AV33" s="487"/>
      <c r="AW33" s="487"/>
      <c r="AX33" s="487"/>
      <c r="AY33" s="487"/>
      <c r="AZ33" s="487"/>
      <c r="BA33" s="487"/>
      <c r="BB33" s="487"/>
      <c r="BC33" s="487"/>
      <c r="BD33" s="487"/>
      <c r="BE33" s="487"/>
      <c r="BF33" s="219"/>
    </row>
    <row r="34" spans="1:58" s="207" customFormat="1" ht="13" customHeight="1">
      <c r="A34" s="200"/>
      <c r="B34" s="140"/>
      <c r="C34" s="141"/>
      <c r="D34" s="142"/>
      <c r="E34" s="153"/>
      <c r="F34" s="318" t="str">
        <f t="shared" si="5"/>
        <v>0</v>
      </c>
      <c r="G34" s="153"/>
      <c r="H34" s="160"/>
      <c r="I34" s="160"/>
      <c r="J34" s="160" t="str">
        <f t="shared" si="6"/>
        <v>0</v>
      </c>
      <c r="K34" s="305">
        <f t="shared" si="7"/>
        <v>0</v>
      </c>
      <c r="M34" s="333"/>
      <c r="O34" s="349"/>
      <c r="P34" s="350"/>
      <c r="Q34" s="349"/>
      <c r="R34" s="338"/>
      <c r="S34" s="373"/>
      <c r="T34" s="426"/>
      <c r="U34" s="341"/>
      <c r="V34" s="341"/>
      <c r="W34" s="426"/>
      <c r="X34" s="341"/>
      <c r="Y34" s="426"/>
      <c r="Z34" s="426"/>
      <c r="AA34" s="341"/>
      <c r="AB34" s="426"/>
      <c r="AC34" s="427"/>
      <c r="AS34" s="487"/>
      <c r="AT34" s="487"/>
      <c r="AU34" s="487"/>
      <c r="AV34" s="487"/>
      <c r="AW34" s="487"/>
      <c r="AX34" s="487"/>
      <c r="AY34" s="487"/>
      <c r="AZ34" s="487"/>
      <c r="BA34" s="487"/>
      <c r="BB34" s="487"/>
      <c r="BC34" s="487"/>
      <c r="BD34" s="487"/>
      <c r="BE34" s="487"/>
      <c r="BF34" s="219"/>
    </row>
    <row r="35" spans="1:58" s="207" customFormat="1" ht="13" customHeight="1">
      <c r="A35" s="200"/>
      <c r="B35" s="140"/>
      <c r="C35" s="141"/>
      <c r="D35" s="142"/>
      <c r="E35" s="153"/>
      <c r="F35" s="318" t="str">
        <f t="shared" si="5"/>
        <v>0</v>
      </c>
      <c r="G35" s="153"/>
      <c r="H35" s="160"/>
      <c r="I35" s="160"/>
      <c r="J35" s="160" t="str">
        <f t="shared" si="6"/>
        <v>0</v>
      </c>
      <c r="K35" s="305">
        <f t="shared" si="7"/>
        <v>0</v>
      </c>
      <c r="M35" s="333"/>
      <c r="O35" s="349"/>
      <c r="P35" s="350"/>
      <c r="Q35" s="349"/>
      <c r="R35" s="338"/>
      <c r="S35" s="373"/>
      <c r="T35" s="426"/>
      <c r="U35" s="341"/>
      <c r="V35" s="341"/>
      <c r="W35" s="426"/>
      <c r="X35" s="341"/>
      <c r="Y35" s="426"/>
      <c r="Z35" s="426"/>
      <c r="AA35" s="341"/>
      <c r="AB35" s="426"/>
      <c r="AC35" s="427"/>
      <c r="AT35" s="209"/>
    </row>
    <row r="36" spans="1:58" s="207" customFormat="1" ht="13" customHeight="1">
      <c r="A36" s="200"/>
      <c r="B36" s="140"/>
      <c r="C36" s="141"/>
      <c r="D36" s="142"/>
      <c r="E36" s="153"/>
      <c r="F36" s="318" t="str">
        <f t="shared" si="5"/>
        <v>0</v>
      </c>
      <c r="G36" s="153"/>
      <c r="H36" s="160"/>
      <c r="I36" s="160"/>
      <c r="J36" s="160" t="str">
        <f t="shared" si="6"/>
        <v>0</v>
      </c>
      <c r="K36" s="305">
        <f t="shared" si="7"/>
        <v>0</v>
      </c>
      <c r="M36" s="333"/>
      <c r="O36" s="349"/>
      <c r="P36" s="350"/>
      <c r="Q36" s="349"/>
      <c r="R36" s="338"/>
      <c r="S36" s="373"/>
      <c r="T36" s="426"/>
      <c r="U36" s="341"/>
      <c r="V36" s="341"/>
      <c r="W36" s="426"/>
      <c r="X36" s="341"/>
      <c r="Y36" s="426"/>
      <c r="Z36" s="426"/>
      <c r="AA36" s="341"/>
      <c r="AB36" s="426"/>
      <c r="AC36" s="427"/>
      <c r="AT36" s="209"/>
    </row>
    <row r="37" spans="1:58" s="207" customFormat="1" ht="13" customHeight="1">
      <c r="A37" s="200"/>
      <c r="B37" s="140"/>
      <c r="C37" s="141"/>
      <c r="D37" s="142"/>
      <c r="E37" s="153"/>
      <c r="F37" s="318" t="str">
        <f t="shared" si="5"/>
        <v>0</v>
      </c>
      <c r="G37" s="153"/>
      <c r="H37" s="160"/>
      <c r="I37" s="160"/>
      <c r="J37" s="160" t="str">
        <f t="shared" si="6"/>
        <v>0</v>
      </c>
      <c r="K37" s="305">
        <f t="shared" si="7"/>
        <v>0</v>
      </c>
      <c r="M37" s="333"/>
      <c r="O37" s="349"/>
      <c r="P37" s="350"/>
      <c r="Q37" s="349"/>
      <c r="R37" s="338"/>
      <c r="S37" s="373"/>
      <c r="T37" s="426"/>
      <c r="U37" s="341"/>
      <c r="V37" s="341"/>
      <c r="W37" s="426"/>
      <c r="X37" s="341"/>
      <c r="Y37" s="426"/>
      <c r="Z37" s="426"/>
      <c r="AA37" s="341"/>
      <c r="AB37" s="426"/>
      <c r="AC37" s="427"/>
      <c r="AT37" s="209"/>
    </row>
    <row r="38" spans="1:58" s="207" customFormat="1" ht="13" customHeight="1">
      <c r="A38" s="200"/>
      <c r="B38" s="140"/>
      <c r="C38" s="141"/>
      <c r="D38" s="142"/>
      <c r="E38" s="153"/>
      <c r="F38" s="318" t="str">
        <f t="shared" si="5"/>
        <v>0</v>
      </c>
      <c r="G38" s="153"/>
      <c r="H38" s="160"/>
      <c r="I38" s="160"/>
      <c r="J38" s="160" t="str">
        <f t="shared" si="6"/>
        <v>0</v>
      </c>
      <c r="K38" s="305">
        <f t="shared" si="7"/>
        <v>0</v>
      </c>
      <c r="M38" s="333"/>
      <c r="O38" s="349"/>
      <c r="P38" s="350"/>
      <c r="Q38" s="349"/>
      <c r="R38" s="338"/>
      <c r="S38" s="373"/>
      <c r="T38" s="426"/>
      <c r="U38" s="341"/>
      <c r="V38" s="341"/>
      <c r="W38" s="426"/>
      <c r="X38" s="341"/>
      <c r="Y38" s="426"/>
      <c r="Z38" s="426"/>
      <c r="AA38" s="341"/>
      <c r="AB38" s="426"/>
      <c r="AC38" s="427"/>
      <c r="AT38" s="209"/>
    </row>
    <row r="39" spans="1:58" s="207" customFormat="1" ht="13" customHeight="1">
      <c r="A39" s="200"/>
      <c r="B39" s="143"/>
      <c r="C39" s="144"/>
      <c r="D39" s="145"/>
      <c r="E39" s="154"/>
      <c r="F39" s="318" t="str">
        <f t="shared" si="5"/>
        <v>0</v>
      </c>
      <c r="G39" s="154"/>
      <c r="H39" s="161"/>
      <c r="I39" s="161"/>
      <c r="J39" s="160" t="str">
        <f t="shared" si="6"/>
        <v>0</v>
      </c>
      <c r="K39" s="306">
        <f t="shared" si="7"/>
        <v>0</v>
      </c>
      <c r="M39" s="333"/>
      <c r="O39" s="349"/>
      <c r="P39" s="350"/>
      <c r="Q39" s="349"/>
      <c r="R39" s="338"/>
      <c r="S39" s="373"/>
      <c r="T39" s="426"/>
      <c r="U39" s="341"/>
      <c r="V39" s="341"/>
      <c r="W39" s="426"/>
      <c r="X39" s="341"/>
      <c r="Y39" s="426"/>
      <c r="Z39" s="426"/>
      <c r="AA39" s="341"/>
      <c r="AB39" s="426"/>
      <c r="AC39" s="427"/>
      <c r="AT39" s="209"/>
    </row>
    <row r="40" spans="1:58" s="207" customFormat="1" ht="2" customHeight="1">
      <c r="A40" s="200"/>
      <c r="B40" s="155"/>
      <c r="C40" s="156"/>
      <c r="D40" s="157"/>
      <c r="E40" s="158"/>
      <c r="F40" s="308"/>
      <c r="G40" s="158"/>
      <c r="H40" s="224"/>
      <c r="I40" s="224"/>
      <c r="J40" s="224"/>
      <c r="K40" s="309"/>
      <c r="M40" s="392"/>
      <c r="O40" s="345"/>
      <c r="P40" s="346"/>
      <c r="Q40" s="345"/>
      <c r="R40" s="402"/>
      <c r="S40" s="380"/>
      <c r="T40" s="424"/>
      <c r="U40" s="467"/>
      <c r="V40" s="467"/>
      <c r="W40" s="424"/>
      <c r="X40" s="467"/>
      <c r="Y40" s="424"/>
      <c r="Z40" s="424"/>
      <c r="AA40" s="467"/>
      <c r="AB40" s="424"/>
      <c r="AC40" s="425"/>
      <c r="AT40" s="209"/>
    </row>
    <row r="41" spans="1:58" s="249" customFormat="1" ht="15" customHeight="1" thickBot="1">
      <c r="A41" s="243"/>
      <c r="B41" s="244"/>
      <c r="C41" s="245" t="s">
        <v>43</v>
      </c>
      <c r="D41" s="246">
        <f>SUM(D30:D40)</f>
        <v>0</v>
      </c>
      <c r="E41" s="247">
        <f>SUM(E30:E40)</f>
        <v>0</v>
      </c>
      <c r="F41" s="307">
        <f>IF(D41&lt;&gt;0, IF(G41&lt;&gt;"",SUM(D41-G41),(IF(D41=0,0,SUM(D41-E41)))),0)</f>
        <v>0</v>
      </c>
      <c r="G41" s="247" t="str">
        <f>IF(SUM(G30:G40)&lt;&gt;0,SUM(E41,J41),"")</f>
        <v/>
      </c>
      <c r="H41" s="246">
        <f>SUM(H30:H40)</f>
        <v>0</v>
      </c>
      <c r="I41" s="248"/>
      <c r="J41" s="247">
        <f>SUM(J30:J40)</f>
        <v>0</v>
      </c>
      <c r="K41" s="307">
        <f>SUM(K30:K40)</f>
        <v>0</v>
      </c>
      <c r="M41" s="268"/>
      <c r="O41" s="347"/>
      <c r="P41" s="348"/>
      <c r="Q41" s="347"/>
      <c r="R41" s="403"/>
      <c r="S41" s="381"/>
      <c r="T41" s="428"/>
      <c r="U41" s="468"/>
      <c r="V41" s="468"/>
      <c r="W41" s="428"/>
      <c r="X41" s="468"/>
      <c r="Y41" s="428"/>
      <c r="Z41" s="428"/>
      <c r="AA41" s="468"/>
      <c r="AB41" s="428"/>
      <c r="AC41" s="429"/>
      <c r="AT41" s="250"/>
    </row>
    <row r="42" spans="1:58" s="207" customFormat="1" ht="12">
      <c r="A42" s="200"/>
      <c r="B42" s="201"/>
      <c r="C42" s="201"/>
      <c r="D42" s="202"/>
      <c r="E42" s="203"/>
      <c r="F42" s="203"/>
      <c r="G42" s="204"/>
      <c r="H42" s="205"/>
      <c r="I42" s="205"/>
      <c r="J42" s="205"/>
      <c r="K42" s="206"/>
      <c r="M42" s="392"/>
      <c r="O42" s="345"/>
      <c r="P42" s="346"/>
      <c r="Q42" s="345"/>
      <c r="R42" s="402"/>
      <c r="S42" s="380"/>
      <c r="T42" s="424"/>
      <c r="U42" s="467"/>
      <c r="V42" s="467"/>
      <c r="W42" s="424"/>
      <c r="X42" s="467"/>
      <c r="Y42" s="424"/>
      <c r="Z42" s="424"/>
      <c r="AA42" s="467"/>
      <c r="AB42" s="424"/>
      <c r="AC42" s="425"/>
      <c r="AT42" s="209"/>
    </row>
    <row r="43" spans="1:58" s="207" customFormat="1" ht="13" thickBot="1">
      <c r="A43" s="200"/>
      <c r="B43" s="201"/>
      <c r="C43" s="201"/>
      <c r="D43" s="202"/>
      <c r="E43" s="203"/>
      <c r="F43" s="203"/>
      <c r="G43" s="204"/>
      <c r="H43" s="205"/>
      <c r="I43" s="205"/>
      <c r="J43" s="205"/>
      <c r="K43" s="206"/>
      <c r="M43" s="392"/>
      <c r="O43" s="345"/>
      <c r="P43" s="346"/>
      <c r="Q43" s="345"/>
      <c r="R43" s="402"/>
      <c r="S43" s="380"/>
      <c r="T43" s="424"/>
      <c r="U43" s="467"/>
      <c r="V43" s="467"/>
      <c r="W43" s="424"/>
      <c r="X43" s="467"/>
      <c r="Y43" s="424"/>
      <c r="Z43" s="424"/>
      <c r="AA43" s="467"/>
      <c r="AB43" s="424"/>
      <c r="AC43" s="425"/>
      <c r="AT43" s="209"/>
    </row>
    <row r="44" spans="1:58" s="207" customFormat="1" ht="16" customHeight="1" thickBot="1">
      <c r="A44" s="243">
        <v>2</v>
      </c>
      <c r="B44" s="151" t="s">
        <v>12</v>
      </c>
      <c r="C44" s="270" t="s">
        <v>60</v>
      </c>
      <c r="D44" s="484"/>
      <c r="E44" s="485"/>
      <c r="F44" s="485"/>
      <c r="G44" s="485"/>
      <c r="H44" s="485"/>
      <c r="I44" s="485"/>
      <c r="J44" s="485"/>
      <c r="K44" s="486"/>
      <c r="M44" s="392"/>
      <c r="O44" s="345"/>
      <c r="P44" s="346"/>
      <c r="Q44" s="345"/>
      <c r="R44" s="402"/>
      <c r="S44" s="380"/>
      <c r="T44" s="424"/>
      <c r="U44" s="467"/>
      <c r="V44" s="467"/>
      <c r="W44" s="424"/>
      <c r="X44" s="467"/>
      <c r="Y44" s="424"/>
      <c r="Z44" s="424"/>
      <c r="AA44" s="467"/>
      <c r="AB44" s="424"/>
      <c r="AC44" s="425"/>
      <c r="AT44" s="209"/>
    </row>
    <row r="45" spans="1:58" s="249" customFormat="1" ht="15" customHeight="1" thickBot="1">
      <c r="A45" s="243"/>
      <c r="B45" s="269" t="s">
        <v>59</v>
      </c>
      <c r="C45" s="261" t="s">
        <v>56</v>
      </c>
      <c r="D45" s="262" t="str">
        <f>IF($C$1=$BE$6,$BE$10,IF($C$1=$BE$11,$BE$11,IF($C$1=$BE$9,$BE$9, $BE$10)))</f>
        <v>PY ACTUAL</v>
      </c>
      <c r="E45" s="262" t="s">
        <v>90</v>
      </c>
      <c r="F45" s="263" t="s">
        <v>91</v>
      </c>
      <c r="G45" s="263" t="s">
        <v>81</v>
      </c>
      <c r="H45" s="262" t="s">
        <v>92</v>
      </c>
      <c r="I45" s="264"/>
      <c r="J45" s="264" t="s">
        <v>94</v>
      </c>
      <c r="K45" s="265" t="s">
        <v>93</v>
      </c>
      <c r="M45" s="393" t="s">
        <v>57</v>
      </c>
      <c r="O45" s="328" t="s">
        <v>111</v>
      </c>
      <c r="P45" s="320" t="s">
        <v>107</v>
      </c>
      <c r="Q45" s="324" t="s">
        <v>108</v>
      </c>
      <c r="R45" s="393" t="s">
        <v>100</v>
      </c>
      <c r="S45" s="379"/>
      <c r="T45" s="421" t="s">
        <v>117</v>
      </c>
      <c r="U45" s="466" t="s">
        <v>118</v>
      </c>
      <c r="V45" s="466" t="s">
        <v>119</v>
      </c>
      <c r="W45" s="422" t="s">
        <v>120</v>
      </c>
      <c r="X45" s="466" t="s">
        <v>121</v>
      </c>
      <c r="Y45" s="422" t="s">
        <v>122</v>
      </c>
      <c r="Z45" s="422" t="s">
        <v>123</v>
      </c>
      <c r="AA45" s="466" t="s">
        <v>124</v>
      </c>
      <c r="AB45" s="422" t="s">
        <v>125</v>
      </c>
      <c r="AC45" s="430" t="s">
        <v>126</v>
      </c>
      <c r="AT45" s="250"/>
    </row>
    <row r="46" spans="1:58" s="207" customFormat="1" ht="2" customHeight="1" thickBot="1">
      <c r="A46" s="200"/>
      <c r="B46" s="220"/>
      <c r="C46" s="221"/>
      <c r="D46" s="222"/>
      <c r="E46" s="158"/>
      <c r="F46" s="223"/>
      <c r="G46" s="223"/>
      <c r="H46" s="224"/>
      <c r="I46" s="224"/>
      <c r="J46" s="224"/>
      <c r="K46" s="222"/>
      <c r="M46" s="394"/>
      <c r="O46" s="345"/>
      <c r="P46" s="346"/>
      <c r="Q46" s="345"/>
      <c r="R46" s="402"/>
      <c r="S46" s="380"/>
      <c r="T46" s="424"/>
      <c r="U46" s="467"/>
      <c r="V46" s="467"/>
      <c r="W46" s="424"/>
      <c r="X46" s="467"/>
      <c r="Y46" s="424"/>
      <c r="Z46" s="424"/>
      <c r="AA46" s="467"/>
      <c r="AB46" s="424"/>
      <c r="AC46" s="425"/>
      <c r="AT46" s="209"/>
    </row>
    <row r="47" spans="1:58" s="207" customFormat="1" ht="13" customHeight="1">
      <c r="A47" s="200"/>
      <c r="B47" s="138" t="s">
        <v>24</v>
      </c>
      <c r="C47" s="163"/>
      <c r="D47" s="139"/>
      <c r="E47" s="152"/>
      <c r="F47" s="318" t="str">
        <f t="shared" ref="F47:F55" si="8">IF(D47="","0",IF(G47&lt;&gt;0,SUM(D47-G47),SUM(D47-E47)))</f>
        <v>0</v>
      </c>
      <c r="G47" s="152"/>
      <c r="H47" s="159"/>
      <c r="I47" s="159"/>
      <c r="J47" s="160" t="str">
        <f t="shared" ref="J47:J55" si="9">IF(G47="","0",SUM(G47-E47))</f>
        <v>0</v>
      </c>
      <c r="K47" s="304">
        <f>E47-H47</f>
        <v>0</v>
      </c>
      <c r="M47" s="333"/>
      <c r="O47" s="349"/>
      <c r="P47" s="350"/>
      <c r="Q47" s="349"/>
      <c r="R47" s="338"/>
      <c r="S47" s="373"/>
      <c r="T47" s="426"/>
      <c r="U47" s="341"/>
      <c r="V47" s="341"/>
      <c r="W47" s="426"/>
      <c r="X47" s="341"/>
      <c r="Y47" s="426"/>
      <c r="Z47" s="426"/>
      <c r="AA47" s="341"/>
      <c r="AB47" s="426"/>
      <c r="AC47" s="427"/>
      <c r="AT47" s="209"/>
    </row>
    <row r="48" spans="1:58" s="207" customFormat="1" ht="13" customHeight="1">
      <c r="A48" s="200"/>
      <c r="B48" s="140" t="s">
        <v>25</v>
      </c>
      <c r="C48" s="164"/>
      <c r="D48" s="142"/>
      <c r="E48" s="153"/>
      <c r="F48" s="318" t="str">
        <f t="shared" si="8"/>
        <v>0</v>
      </c>
      <c r="G48" s="153"/>
      <c r="H48" s="160"/>
      <c r="I48" s="160"/>
      <c r="J48" s="160" t="str">
        <f t="shared" si="9"/>
        <v>0</v>
      </c>
      <c r="K48" s="305">
        <f>E48-H48</f>
        <v>0</v>
      </c>
      <c r="M48" s="333"/>
      <c r="O48" s="349"/>
      <c r="P48" s="350"/>
      <c r="Q48" s="349"/>
      <c r="R48" s="338"/>
      <c r="S48" s="373"/>
      <c r="T48" s="426"/>
      <c r="U48" s="341"/>
      <c r="V48" s="341"/>
      <c r="W48" s="426"/>
      <c r="X48" s="341"/>
      <c r="Y48" s="426"/>
      <c r="Z48" s="426"/>
      <c r="AA48" s="341"/>
      <c r="AB48" s="426"/>
      <c r="AC48" s="427"/>
      <c r="AT48" s="209"/>
    </row>
    <row r="49" spans="1:46" s="207" customFormat="1" ht="13" customHeight="1">
      <c r="A49" s="200"/>
      <c r="B49" s="140" t="s">
        <v>26</v>
      </c>
      <c r="C49" s="164"/>
      <c r="D49" s="142"/>
      <c r="E49" s="153"/>
      <c r="F49" s="318" t="str">
        <f t="shared" si="8"/>
        <v>0</v>
      </c>
      <c r="G49" s="153"/>
      <c r="H49" s="160"/>
      <c r="I49" s="160"/>
      <c r="J49" s="160" t="str">
        <f t="shared" si="9"/>
        <v>0</v>
      </c>
      <c r="K49" s="305">
        <f t="shared" ref="K49:K55" si="10">E49-H49</f>
        <v>0</v>
      </c>
      <c r="M49" s="333"/>
      <c r="O49" s="349"/>
      <c r="P49" s="350"/>
      <c r="Q49" s="349"/>
      <c r="R49" s="338"/>
      <c r="S49" s="373"/>
      <c r="T49" s="426"/>
      <c r="U49" s="341"/>
      <c r="V49" s="341"/>
      <c r="W49" s="426"/>
      <c r="X49" s="341"/>
      <c r="Y49" s="426"/>
      <c r="Z49" s="426"/>
      <c r="AA49" s="341"/>
      <c r="AB49" s="426"/>
      <c r="AC49" s="427"/>
      <c r="AT49" s="209"/>
    </row>
    <row r="50" spans="1:46" s="207" customFormat="1" ht="13" customHeight="1">
      <c r="A50" s="200"/>
      <c r="B50" s="140"/>
      <c r="C50" s="164"/>
      <c r="D50" s="142"/>
      <c r="E50" s="153"/>
      <c r="F50" s="318" t="str">
        <f t="shared" si="8"/>
        <v>0</v>
      </c>
      <c r="G50" s="153"/>
      <c r="H50" s="160"/>
      <c r="I50" s="160"/>
      <c r="J50" s="160" t="str">
        <f t="shared" si="9"/>
        <v>0</v>
      </c>
      <c r="K50" s="305">
        <f t="shared" si="10"/>
        <v>0</v>
      </c>
      <c r="M50" s="333"/>
      <c r="O50" s="349"/>
      <c r="P50" s="350"/>
      <c r="Q50" s="349"/>
      <c r="R50" s="338"/>
      <c r="S50" s="373"/>
      <c r="T50" s="426"/>
      <c r="U50" s="341"/>
      <c r="V50" s="341"/>
      <c r="W50" s="426"/>
      <c r="X50" s="341"/>
      <c r="Y50" s="426"/>
      <c r="Z50" s="426"/>
      <c r="AA50" s="341"/>
      <c r="AB50" s="426"/>
      <c r="AC50" s="427"/>
      <c r="AT50" s="209"/>
    </row>
    <row r="51" spans="1:46" s="207" customFormat="1" ht="13" customHeight="1">
      <c r="A51" s="200"/>
      <c r="B51" s="140"/>
      <c r="C51" s="164"/>
      <c r="D51" s="142"/>
      <c r="E51" s="153"/>
      <c r="F51" s="318" t="str">
        <f t="shared" si="8"/>
        <v>0</v>
      </c>
      <c r="G51" s="153"/>
      <c r="H51" s="160"/>
      <c r="I51" s="160"/>
      <c r="J51" s="160" t="str">
        <f t="shared" si="9"/>
        <v>0</v>
      </c>
      <c r="K51" s="305">
        <f t="shared" si="10"/>
        <v>0</v>
      </c>
      <c r="M51" s="333"/>
      <c r="O51" s="349"/>
      <c r="P51" s="350"/>
      <c r="Q51" s="349"/>
      <c r="R51" s="338"/>
      <c r="S51" s="373"/>
      <c r="T51" s="426"/>
      <c r="U51" s="341"/>
      <c r="V51" s="341"/>
      <c r="W51" s="426"/>
      <c r="X51" s="341"/>
      <c r="Y51" s="426"/>
      <c r="Z51" s="426"/>
      <c r="AA51" s="341"/>
      <c r="AB51" s="426"/>
      <c r="AC51" s="427"/>
      <c r="AT51" s="209"/>
    </row>
    <row r="52" spans="1:46" s="207" customFormat="1" ht="13" customHeight="1">
      <c r="A52" s="200"/>
      <c r="B52" s="140"/>
      <c r="C52" s="164"/>
      <c r="D52" s="142"/>
      <c r="E52" s="153"/>
      <c r="F52" s="318" t="str">
        <f t="shared" si="8"/>
        <v>0</v>
      </c>
      <c r="G52" s="153"/>
      <c r="H52" s="160"/>
      <c r="I52" s="160"/>
      <c r="J52" s="160" t="str">
        <f t="shared" si="9"/>
        <v>0</v>
      </c>
      <c r="K52" s="305">
        <f t="shared" si="10"/>
        <v>0</v>
      </c>
      <c r="M52" s="333"/>
      <c r="O52" s="349"/>
      <c r="P52" s="350"/>
      <c r="Q52" s="349"/>
      <c r="R52" s="338"/>
      <c r="S52" s="373"/>
      <c r="T52" s="426"/>
      <c r="U52" s="341"/>
      <c r="V52" s="341"/>
      <c r="W52" s="426"/>
      <c r="X52" s="341"/>
      <c r="Y52" s="426"/>
      <c r="Z52" s="426"/>
      <c r="AA52" s="341"/>
      <c r="AB52" s="426"/>
      <c r="AC52" s="427"/>
      <c r="AT52" s="209"/>
    </row>
    <row r="53" spans="1:46" s="207" customFormat="1" ht="13" customHeight="1">
      <c r="A53" s="200"/>
      <c r="B53" s="140"/>
      <c r="C53" s="164"/>
      <c r="D53" s="142"/>
      <c r="E53" s="153"/>
      <c r="F53" s="318" t="str">
        <f t="shared" si="8"/>
        <v>0</v>
      </c>
      <c r="G53" s="153"/>
      <c r="H53" s="160"/>
      <c r="I53" s="160"/>
      <c r="J53" s="160" t="str">
        <f t="shared" si="9"/>
        <v>0</v>
      </c>
      <c r="K53" s="305">
        <f t="shared" si="10"/>
        <v>0</v>
      </c>
      <c r="M53" s="333"/>
      <c r="O53" s="349"/>
      <c r="P53" s="350"/>
      <c r="Q53" s="349"/>
      <c r="R53" s="338"/>
      <c r="S53" s="373"/>
      <c r="T53" s="426"/>
      <c r="U53" s="341"/>
      <c r="V53" s="341"/>
      <c r="W53" s="426"/>
      <c r="X53" s="341"/>
      <c r="Y53" s="426"/>
      <c r="Z53" s="426"/>
      <c r="AA53" s="341"/>
      <c r="AB53" s="426"/>
      <c r="AC53" s="427"/>
      <c r="AT53" s="209"/>
    </row>
    <row r="54" spans="1:46" s="207" customFormat="1" ht="13" customHeight="1">
      <c r="A54" s="200"/>
      <c r="B54" s="140"/>
      <c r="C54" s="164"/>
      <c r="D54" s="142"/>
      <c r="E54" s="153"/>
      <c r="F54" s="318" t="str">
        <f t="shared" si="8"/>
        <v>0</v>
      </c>
      <c r="G54" s="153"/>
      <c r="H54" s="160"/>
      <c r="I54" s="160"/>
      <c r="J54" s="160" t="str">
        <f t="shared" si="9"/>
        <v>0</v>
      </c>
      <c r="K54" s="305">
        <f t="shared" si="10"/>
        <v>0</v>
      </c>
      <c r="M54" s="333"/>
      <c r="O54" s="349"/>
      <c r="P54" s="350"/>
      <c r="Q54" s="349"/>
      <c r="R54" s="338"/>
      <c r="S54" s="373"/>
      <c r="T54" s="426"/>
      <c r="U54" s="341"/>
      <c r="V54" s="341"/>
      <c r="W54" s="426"/>
      <c r="X54" s="341"/>
      <c r="Y54" s="426"/>
      <c r="Z54" s="426"/>
      <c r="AA54" s="341"/>
      <c r="AB54" s="426"/>
      <c r="AC54" s="427"/>
      <c r="AT54" s="209"/>
    </row>
    <row r="55" spans="1:46" s="207" customFormat="1" ht="13" customHeight="1">
      <c r="A55" s="200"/>
      <c r="B55" s="143"/>
      <c r="C55" s="165"/>
      <c r="D55" s="145"/>
      <c r="E55" s="154"/>
      <c r="F55" s="318" t="str">
        <f t="shared" si="8"/>
        <v>0</v>
      </c>
      <c r="G55" s="154"/>
      <c r="H55" s="161"/>
      <c r="I55" s="161"/>
      <c r="J55" s="160" t="str">
        <f t="shared" si="9"/>
        <v>0</v>
      </c>
      <c r="K55" s="306">
        <f t="shared" si="10"/>
        <v>0</v>
      </c>
      <c r="M55" s="333"/>
      <c r="O55" s="349"/>
      <c r="P55" s="350"/>
      <c r="Q55" s="349"/>
      <c r="R55" s="338"/>
      <c r="S55" s="373"/>
      <c r="T55" s="426"/>
      <c r="U55" s="341"/>
      <c r="V55" s="341"/>
      <c r="W55" s="426"/>
      <c r="X55" s="341"/>
      <c r="Y55" s="426"/>
      <c r="Z55" s="426"/>
      <c r="AA55" s="341"/>
      <c r="AB55" s="426"/>
      <c r="AC55" s="427"/>
      <c r="AT55" s="209"/>
    </row>
    <row r="56" spans="1:46" s="207" customFormat="1" ht="2" customHeight="1">
      <c r="A56" s="200"/>
      <c r="B56" s="226"/>
      <c r="C56" s="227"/>
      <c r="D56" s="228"/>
      <c r="E56" s="229"/>
      <c r="F56" s="308"/>
      <c r="G56" s="158"/>
      <c r="H56" s="230"/>
      <c r="I56" s="230"/>
      <c r="J56" s="224"/>
      <c r="K56" s="310"/>
      <c r="M56" s="334" t="s">
        <v>14</v>
      </c>
      <c r="O56" s="351" t="s">
        <v>14</v>
      </c>
      <c r="P56" s="352" t="s">
        <v>14</v>
      </c>
      <c r="Q56" s="351" t="s">
        <v>14</v>
      </c>
      <c r="R56" s="373" t="s">
        <v>14</v>
      </c>
      <c r="S56" s="373"/>
      <c r="T56" s="431"/>
      <c r="U56" s="383"/>
      <c r="V56" s="383"/>
      <c r="W56" s="431"/>
      <c r="X56" s="383"/>
      <c r="Y56" s="431"/>
      <c r="Z56" s="431"/>
      <c r="AA56" s="383"/>
      <c r="AB56" s="431"/>
      <c r="AC56" s="425"/>
      <c r="AT56" s="209"/>
    </row>
    <row r="57" spans="1:46" s="249" customFormat="1" ht="15" customHeight="1" thickBot="1">
      <c r="A57" s="243"/>
      <c r="B57" s="244"/>
      <c r="C57" s="245" t="s">
        <v>42</v>
      </c>
      <c r="D57" s="246">
        <f>SUM(D46:D56)</f>
        <v>0</v>
      </c>
      <c r="E57" s="247">
        <f>SUM(E46:E56)</f>
        <v>0</v>
      </c>
      <c r="F57" s="307">
        <f>IF(D57&lt;&gt;0, IF(G57&lt;&gt;"",SUM(D57-G57),(IF(D57=0,0,SUM(D57-E57)))),0)</f>
        <v>0</v>
      </c>
      <c r="G57" s="247" t="str">
        <f>IF(SUM(G46:G56)&lt;&gt;0,SUM(E57,J57),"")</f>
        <v/>
      </c>
      <c r="H57" s="246">
        <f>SUM(H46:H56)</f>
        <v>0</v>
      </c>
      <c r="I57" s="248"/>
      <c r="J57" s="247">
        <f>SUM(J46:J56)</f>
        <v>0</v>
      </c>
      <c r="K57" s="307">
        <f>SUM(K46:K56)</f>
        <v>0</v>
      </c>
      <c r="M57" s="335"/>
      <c r="O57" s="353"/>
      <c r="P57" s="354"/>
      <c r="Q57" s="353"/>
      <c r="R57" s="339"/>
      <c r="S57" s="382"/>
      <c r="T57" s="432"/>
      <c r="U57" s="469"/>
      <c r="V57" s="469"/>
      <c r="W57" s="432"/>
      <c r="X57" s="469"/>
      <c r="Y57" s="432"/>
      <c r="Z57" s="432"/>
      <c r="AA57" s="469"/>
      <c r="AB57" s="432"/>
      <c r="AC57" s="429"/>
      <c r="AT57" s="250"/>
    </row>
    <row r="58" spans="1:46" s="207" customFormat="1">
      <c r="A58" s="200"/>
      <c r="B58" s="162"/>
      <c r="C58" s="162"/>
      <c r="E58" s="210"/>
      <c r="F58" s="210"/>
      <c r="G58" s="211"/>
      <c r="H58" s="212"/>
      <c r="I58" s="212"/>
      <c r="J58" s="212"/>
      <c r="K58" s="211"/>
      <c r="M58" s="336"/>
      <c r="O58" s="355"/>
      <c r="P58" s="356"/>
      <c r="Q58" s="355"/>
      <c r="R58" s="374"/>
      <c r="S58" s="373"/>
      <c r="T58" s="433"/>
      <c r="U58" s="340"/>
      <c r="V58" s="340"/>
      <c r="W58" s="433"/>
      <c r="X58" s="340"/>
      <c r="Y58" s="433"/>
      <c r="Z58" s="433"/>
      <c r="AA58" s="340"/>
      <c r="AB58" s="433"/>
      <c r="AC58" s="425"/>
      <c r="AT58" s="209"/>
    </row>
    <row r="59" spans="1:46" s="207" customFormat="1" ht="16" thickBot="1">
      <c r="A59" s="200"/>
      <c r="B59" s="162"/>
      <c r="C59" s="162"/>
      <c r="E59" s="210"/>
      <c r="F59" s="210"/>
      <c r="G59" s="211"/>
      <c r="H59" s="212"/>
      <c r="I59" s="212"/>
      <c r="J59" s="212"/>
      <c r="K59" s="211"/>
      <c r="M59" s="336"/>
      <c r="O59" s="355"/>
      <c r="P59" s="356"/>
      <c r="Q59" s="355"/>
      <c r="R59" s="374"/>
      <c r="S59" s="373"/>
      <c r="T59" s="433"/>
      <c r="U59" s="340"/>
      <c r="V59" s="340"/>
      <c r="W59" s="433"/>
      <c r="X59" s="340"/>
      <c r="Y59" s="433"/>
      <c r="Z59" s="433"/>
      <c r="AA59" s="340"/>
      <c r="AB59" s="433"/>
      <c r="AC59" s="425"/>
      <c r="AT59" s="209"/>
    </row>
    <row r="60" spans="1:46" s="207" customFormat="1" ht="16" customHeight="1" thickBot="1">
      <c r="A60" s="271">
        <v>3</v>
      </c>
      <c r="B60" s="179" t="s">
        <v>27</v>
      </c>
      <c r="C60" s="270" t="s">
        <v>60</v>
      </c>
      <c r="D60" s="484"/>
      <c r="E60" s="485"/>
      <c r="F60" s="485"/>
      <c r="G60" s="485"/>
      <c r="H60" s="485"/>
      <c r="I60" s="485"/>
      <c r="J60" s="485"/>
      <c r="K60" s="486"/>
      <c r="M60" s="336"/>
      <c r="O60" s="355"/>
      <c r="P60" s="356"/>
      <c r="Q60" s="355"/>
      <c r="R60" s="374"/>
      <c r="S60" s="373"/>
      <c r="T60" s="433"/>
      <c r="U60" s="340"/>
      <c r="V60" s="340"/>
      <c r="W60" s="433"/>
      <c r="X60" s="340"/>
      <c r="Y60" s="433"/>
      <c r="Z60" s="433"/>
      <c r="AA60" s="340"/>
      <c r="AB60" s="433"/>
      <c r="AC60" s="425"/>
      <c r="AT60" s="209"/>
    </row>
    <row r="61" spans="1:46" s="253" customFormat="1" ht="16" thickBot="1">
      <c r="B61" s="269" t="s">
        <v>59</v>
      </c>
      <c r="C61" s="261" t="s">
        <v>56</v>
      </c>
      <c r="D61" s="262" t="str">
        <f>IF($C$1=$BE$6,$BE$10,IF($C$1=$BE$11,$BE$11,IF($C$1=$BE$9,$BE$9, $BE$10)))</f>
        <v>PY ACTUAL</v>
      </c>
      <c r="E61" s="262" t="s">
        <v>90</v>
      </c>
      <c r="F61" s="263" t="s">
        <v>91</v>
      </c>
      <c r="G61" s="263" t="s">
        <v>81</v>
      </c>
      <c r="H61" s="262" t="s">
        <v>92</v>
      </c>
      <c r="I61" s="264"/>
      <c r="J61" s="264" t="s">
        <v>94</v>
      </c>
      <c r="K61" s="265" t="s">
        <v>93</v>
      </c>
      <c r="M61" s="393" t="s">
        <v>57</v>
      </c>
      <c r="O61" s="328" t="s">
        <v>111</v>
      </c>
      <c r="P61" s="320" t="s">
        <v>107</v>
      </c>
      <c r="Q61" s="324" t="s">
        <v>108</v>
      </c>
      <c r="R61" s="393" t="s">
        <v>100</v>
      </c>
      <c r="S61" s="379"/>
      <c r="T61" s="421" t="s">
        <v>117</v>
      </c>
      <c r="U61" s="466" t="s">
        <v>118</v>
      </c>
      <c r="V61" s="466" t="s">
        <v>119</v>
      </c>
      <c r="W61" s="422" t="s">
        <v>120</v>
      </c>
      <c r="X61" s="466" t="s">
        <v>121</v>
      </c>
      <c r="Y61" s="422" t="s">
        <v>122</v>
      </c>
      <c r="Z61" s="422" t="s">
        <v>123</v>
      </c>
      <c r="AA61" s="466" t="s">
        <v>124</v>
      </c>
      <c r="AB61" s="422" t="s">
        <v>125</v>
      </c>
      <c r="AC61" s="430" t="s">
        <v>126</v>
      </c>
      <c r="AT61" s="254"/>
    </row>
    <row r="62" spans="1:46" s="214" customFormat="1" ht="2" customHeight="1" thickBot="1">
      <c r="A62" s="213"/>
      <c r="B62" s="231"/>
      <c r="C62" s="232"/>
      <c r="D62" s="233"/>
      <c r="E62" s="234"/>
      <c r="F62" s="308"/>
      <c r="G62" s="223"/>
      <c r="H62" s="235"/>
      <c r="I62" s="235"/>
      <c r="J62" s="224"/>
      <c r="K62" s="233"/>
      <c r="M62" s="236"/>
      <c r="O62" s="357"/>
      <c r="P62" s="358"/>
      <c r="Q62" s="357"/>
      <c r="R62" s="340"/>
      <c r="S62" s="383"/>
      <c r="T62" s="424"/>
      <c r="U62" s="467"/>
      <c r="V62" s="467"/>
      <c r="W62" s="424"/>
      <c r="X62" s="467"/>
      <c r="Y62" s="424"/>
      <c r="Z62" s="424"/>
      <c r="AA62" s="467"/>
      <c r="AB62" s="424"/>
      <c r="AC62" s="425"/>
      <c r="AT62" s="215"/>
    </row>
    <row r="63" spans="1:46" s="214" customFormat="1" ht="13" customHeight="1">
      <c r="A63" s="213"/>
      <c r="B63" s="169"/>
      <c r="C63" s="170"/>
      <c r="D63" s="171"/>
      <c r="E63" s="172"/>
      <c r="F63" s="318" t="str">
        <f>IF(D63="","0",IF(G63&lt;&gt;0,SUM(D63-G63),SUM(D63-E63)))</f>
        <v>0</v>
      </c>
      <c r="G63" s="152"/>
      <c r="H63" s="166"/>
      <c r="I63" s="167"/>
      <c r="J63" s="160" t="str">
        <f t="shared" ref="J63:J66" si="11">IF(G63="","0",SUM(G63-E63))</f>
        <v>0</v>
      </c>
      <c r="K63" s="304">
        <f>E63-H63</f>
        <v>0</v>
      </c>
      <c r="M63" s="375"/>
      <c r="O63" s="349"/>
      <c r="P63" s="359"/>
      <c r="Q63" s="349"/>
      <c r="R63" s="341"/>
      <c r="S63" s="383"/>
      <c r="T63" s="426"/>
      <c r="U63" s="341"/>
      <c r="V63" s="341"/>
      <c r="W63" s="426"/>
      <c r="X63" s="341"/>
      <c r="Y63" s="426"/>
      <c r="Z63" s="426"/>
      <c r="AA63" s="341"/>
      <c r="AB63" s="426"/>
      <c r="AC63" s="427"/>
      <c r="AT63" s="215"/>
    </row>
    <row r="64" spans="1:46" s="214" customFormat="1" ht="13" customHeight="1">
      <c r="A64" s="213"/>
      <c r="B64" s="169"/>
      <c r="C64" s="173"/>
      <c r="D64" s="171"/>
      <c r="E64" s="174"/>
      <c r="F64" s="318" t="str">
        <f>IF(D64="","0",IF(G64&lt;&gt;0,SUM(D64-G64),SUM(D64-E64)))</f>
        <v>0</v>
      </c>
      <c r="G64" s="153"/>
      <c r="H64" s="167"/>
      <c r="I64" s="167"/>
      <c r="J64" s="160" t="str">
        <f t="shared" si="11"/>
        <v>0</v>
      </c>
      <c r="K64" s="305">
        <f>E64-H64</f>
        <v>0</v>
      </c>
      <c r="M64" s="376"/>
      <c r="O64" s="360"/>
      <c r="P64" s="361"/>
      <c r="Q64" s="360"/>
      <c r="R64" s="344"/>
      <c r="S64" s="384"/>
      <c r="T64" s="426"/>
      <c r="U64" s="341"/>
      <c r="V64" s="341"/>
      <c r="W64" s="426"/>
      <c r="X64" s="341"/>
      <c r="Y64" s="426"/>
      <c r="Z64" s="426"/>
      <c r="AA64" s="341"/>
      <c r="AB64" s="426"/>
      <c r="AC64" s="427"/>
      <c r="AT64" s="215"/>
    </row>
    <row r="65" spans="1:46" s="214" customFormat="1" ht="13" customHeight="1">
      <c r="A65" s="213"/>
      <c r="B65" s="169"/>
      <c r="C65" s="173"/>
      <c r="D65" s="171"/>
      <c r="E65" s="174"/>
      <c r="F65" s="318" t="str">
        <f>IF(D65="","0",IF(G65&lt;&gt;0,SUM(D65-G65),SUM(D65-E65)))</f>
        <v>0</v>
      </c>
      <c r="G65" s="153"/>
      <c r="H65" s="167"/>
      <c r="I65" s="167"/>
      <c r="J65" s="160" t="str">
        <f t="shared" si="11"/>
        <v>0</v>
      </c>
      <c r="K65" s="305">
        <f>E65-H65</f>
        <v>0</v>
      </c>
      <c r="M65" s="376"/>
      <c r="O65" s="360"/>
      <c r="P65" s="361"/>
      <c r="Q65" s="360"/>
      <c r="R65" s="344"/>
      <c r="S65" s="384"/>
      <c r="T65" s="426"/>
      <c r="U65" s="341"/>
      <c r="V65" s="341"/>
      <c r="W65" s="426"/>
      <c r="X65" s="341"/>
      <c r="Y65" s="426"/>
      <c r="Z65" s="426"/>
      <c r="AA65" s="341"/>
      <c r="AB65" s="426"/>
      <c r="AC65" s="427"/>
      <c r="AT65" s="215"/>
    </row>
    <row r="66" spans="1:46" s="214" customFormat="1" ht="13" customHeight="1">
      <c r="A66" s="213"/>
      <c r="B66" s="175"/>
      <c r="C66" s="176"/>
      <c r="D66" s="177"/>
      <c r="E66" s="178"/>
      <c r="F66" s="318" t="str">
        <f>IF(D66="","0",IF(G66&lt;&gt;0,SUM(D66-G66),SUM(D66-E66)))</f>
        <v>0</v>
      </c>
      <c r="G66" s="153"/>
      <c r="H66" s="168"/>
      <c r="I66" s="168"/>
      <c r="J66" s="160" t="str">
        <f t="shared" si="11"/>
        <v>0</v>
      </c>
      <c r="K66" s="305">
        <f>E66-H66</f>
        <v>0</v>
      </c>
      <c r="M66" s="376"/>
      <c r="O66" s="360"/>
      <c r="P66" s="361"/>
      <c r="Q66" s="360"/>
      <c r="R66" s="344"/>
      <c r="S66" s="384"/>
      <c r="T66" s="426"/>
      <c r="U66" s="341"/>
      <c r="V66" s="341"/>
      <c r="W66" s="426"/>
      <c r="X66" s="341"/>
      <c r="Y66" s="426"/>
      <c r="Z66" s="426"/>
      <c r="AA66" s="341"/>
      <c r="AB66" s="426"/>
      <c r="AC66" s="427"/>
      <c r="AT66" s="215"/>
    </row>
    <row r="67" spans="1:46" s="214" customFormat="1" ht="2" customHeight="1">
      <c r="A67" s="213"/>
      <c r="B67" s="237"/>
      <c r="C67" s="238"/>
      <c r="D67" s="239"/>
      <c r="E67" s="234"/>
      <c r="F67" s="311"/>
      <c r="G67" s="240"/>
      <c r="H67" s="235"/>
      <c r="I67" s="235"/>
      <c r="J67" s="235"/>
      <c r="K67" s="312"/>
      <c r="M67" s="395"/>
      <c r="O67" s="362"/>
      <c r="P67" s="363"/>
      <c r="Q67" s="362"/>
      <c r="R67" s="404"/>
      <c r="S67" s="385"/>
      <c r="T67" s="434"/>
      <c r="U67" s="470"/>
      <c r="V67" s="470"/>
      <c r="W67" s="434"/>
      <c r="X67" s="470"/>
      <c r="Y67" s="434"/>
      <c r="Z67" s="434"/>
      <c r="AA67" s="470"/>
      <c r="AB67" s="434"/>
      <c r="AC67" s="435"/>
      <c r="AT67" s="215"/>
    </row>
    <row r="68" spans="1:46" s="253" customFormat="1" ht="15" customHeight="1" thickBot="1">
      <c r="A68" s="251"/>
      <c r="B68" s="244"/>
      <c r="C68" s="245" t="s">
        <v>41</v>
      </c>
      <c r="D68" s="246">
        <f>SUM(D62:D67)</f>
        <v>0</v>
      </c>
      <c r="E68" s="247">
        <f>SUM(E62:E67)</f>
        <v>0</v>
      </c>
      <c r="F68" s="307">
        <f>IF(D68&lt;&gt;0, IF(G68&lt;&gt;"",SUM(D68-G68),(IF(D68=0,0,SUM(D68-E68)))),0)</f>
        <v>0</v>
      </c>
      <c r="G68" s="247" t="str">
        <f>IF(SUM(G61:G67)&lt;&gt;0,SUM(E68,J68),"")</f>
        <v/>
      </c>
      <c r="H68" s="246">
        <f>SUM(H62:H67)</f>
        <v>0</v>
      </c>
      <c r="I68" s="248"/>
      <c r="J68" s="252">
        <f>SUM(J62:J67)</f>
        <v>0</v>
      </c>
      <c r="K68" s="307">
        <f>SUM(K62:K67)</f>
        <v>0</v>
      </c>
      <c r="M68" s="396"/>
      <c r="O68" s="364"/>
      <c r="P68" s="365"/>
      <c r="Q68" s="364"/>
      <c r="R68" s="405"/>
      <c r="S68" s="386"/>
      <c r="T68" s="436"/>
      <c r="U68" s="471"/>
      <c r="V68" s="471"/>
      <c r="W68" s="436"/>
      <c r="X68" s="471"/>
      <c r="Y68" s="436"/>
      <c r="Z68" s="436"/>
      <c r="AA68" s="471"/>
      <c r="AB68" s="436"/>
      <c r="AC68" s="437"/>
      <c r="AT68" s="254"/>
    </row>
    <row r="69" spans="1:46" s="214" customFormat="1">
      <c r="A69" s="213"/>
      <c r="B69" s="162"/>
      <c r="C69" s="162"/>
      <c r="D69" s="207"/>
      <c r="E69" s="210"/>
      <c r="F69" s="210"/>
      <c r="G69" s="211"/>
      <c r="H69" s="212"/>
      <c r="I69" s="212"/>
      <c r="J69" s="212"/>
      <c r="K69" s="211"/>
      <c r="M69" s="395"/>
      <c r="O69" s="362"/>
      <c r="P69" s="363"/>
      <c r="Q69" s="362"/>
      <c r="R69" s="404"/>
      <c r="S69" s="385"/>
      <c r="T69" s="434"/>
      <c r="U69" s="470"/>
      <c r="V69" s="470"/>
      <c r="W69" s="434"/>
      <c r="X69" s="470"/>
      <c r="Y69" s="434"/>
      <c r="Z69" s="434"/>
      <c r="AA69" s="470"/>
      <c r="AB69" s="434"/>
      <c r="AC69" s="435"/>
      <c r="AT69" s="215"/>
    </row>
    <row r="70" spans="1:46" s="214" customFormat="1" ht="16" thickBot="1">
      <c r="A70" s="213"/>
      <c r="B70" s="162"/>
      <c r="C70" s="162"/>
      <c r="D70" s="207"/>
      <c r="E70" s="210"/>
      <c r="F70" s="210"/>
      <c r="G70" s="211"/>
      <c r="H70" s="212"/>
      <c r="I70" s="212"/>
      <c r="J70" s="212"/>
      <c r="K70" s="211"/>
      <c r="M70" s="395"/>
      <c r="O70" s="362"/>
      <c r="P70" s="363"/>
      <c r="Q70" s="362"/>
      <c r="R70" s="404"/>
      <c r="S70" s="385"/>
      <c r="T70" s="434"/>
      <c r="U70" s="470"/>
      <c r="V70" s="470"/>
      <c r="W70" s="434"/>
      <c r="X70" s="470"/>
      <c r="Y70" s="434"/>
      <c r="Z70" s="434"/>
      <c r="AA70" s="470"/>
      <c r="AB70" s="434"/>
      <c r="AC70" s="435"/>
      <c r="AT70" s="215"/>
    </row>
    <row r="71" spans="1:46" s="214" customFormat="1" ht="16" thickBot="1">
      <c r="A71" s="271">
        <v>4</v>
      </c>
      <c r="B71" s="179" t="s">
        <v>0</v>
      </c>
      <c r="C71" s="270" t="s">
        <v>60</v>
      </c>
      <c r="D71" s="484"/>
      <c r="E71" s="485"/>
      <c r="F71" s="485"/>
      <c r="G71" s="485"/>
      <c r="H71" s="485"/>
      <c r="I71" s="485"/>
      <c r="J71" s="485"/>
      <c r="K71" s="486"/>
      <c r="M71" s="395"/>
      <c r="O71" s="362"/>
      <c r="P71" s="363"/>
      <c r="Q71" s="362"/>
      <c r="R71" s="404"/>
      <c r="S71" s="385"/>
      <c r="T71" s="434"/>
      <c r="U71" s="470"/>
      <c r="V71" s="470"/>
      <c r="W71" s="434"/>
      <c r="X71" s="470"/>
      <c r="Y71" s="434"/>
      <c r="Z71" s="434"/>
      <c r="AA71" s="470"/>
      <c r="AB71" s="434"/>
      <c r="AC71" s="435"/>
      <c r="AT71" s="215"/>
    </row>
    <row r="72" spans="1:46" s="253" customFormat="1" ht="16" thickBot="1">
      <c r="B72" s="269" t="s">
        <v>59</v>
      </c>
      <c r="C72" s="261" t="s">
        <v>56</v>
      </c>
      <c r="D72" s="262" t="str">
        <f>IF($C$1=$BE$6,$BE$10,IF($C$1=$BE$11,$BE$11,IF($C$1=$BE$9,$BE$9, $BE$10)))</f>
        <v>PY ACTUAL</v>
      </c>
      <c r="E72" s="262" t="s">
        <v>90</v>
      </c>
      <c r="F72" s="263" t="s">
        <v>91</v>
      </c>
      <c r="G72" s="263" t="s">
        <v>81</v>
      </c>
      <c r="H72" s="262" t="s">
        <v>92</v>
      </c>
      <c r="I72" s="264"/>
      <c r="J72" s="264" t="s">
        <v>94</v>
      </c>
      <c r="K72" s="265" t="s">
        <v>93</v>
      </c>
      <c r="M72" s="393" t="s">
        <v>57</v>
      </c>
      <c r="O72" s="328" t="s">
        <v>111</v>
      </c>
      <c r="P72" s="320" t="s">
        <v>107</v>
      </c>
      <c r="Q72" s="324" t="s">
        <v>108</v>
      </c>
      <c r="R72" s="393" t="s">
        <v>100</v>
      </c>
      <c r="S72" s="379"/>
      <c r="T72" s="421" t="s">
        <v>117</v>
      </c>
      <c r="U72" s="466" t="s">
        <v>118</v>
      </c>
      <c r="V72" s="466" t="s">
        <v>119</v>
      </c>
      <c r="W72" s="422" t="s">
        <v>120</v>
      </c>
      <c r="X72" s="466" t="s">
        <v>121</v>
      </c>
      <c r="Y72" s="422" t="s">
        <v>122</v>
      </c>
      <c r="Z72" s="422" t="s">
        <v>123</v>
      </c>
      <c r="AA72" s="466" t="s">
        <v>124</v>
      </c>
      <c r="AB72" s="422" t="s">
        <v>125</v>
      </c>
      <c r="AC72" s="430" t="s">
        <v>126</v>
      </c>
      <c r="AT72" s="254"/>
    </row>
    <row r="73" spans="1:46" s="214" customFormat="1" ht="2" customHeight="1" thickBot="1">
      <c r="A73" s="213"/>
      <c r="B73" s="231"/>
      <c r="C73" s="232"/>
      <c r="D73" s="233"/>
      <c r="E73" s="234"/>
      <c r="F73" s="223"/>
      <c r="G73" s="223"/>
      <c r="H73" s="235"/>
      <c r="I73" s="235"/>
      <c r="J73" s="224"/>
      <c r="K73" s="233"/>
      <c r="M73" s="397"/>
      <c r="O73" s="362"/>
      <c r="P73" s="363"/>
      <c r="Q73" s="362"/>
      <c r="R73" s="404"/>
      <c r="S73" s="385"/>
      <c r="T73" s="424"/>
      <c r="U73" s="467"/>
      <c r="V73" s="467"/>
      <c r="W73" s="424"/>
      <c r="X73" s="467"/>
      <c r="Y73" s="424"/>
      <c r="Z73" s="424"/>
      <c r="AA73" s="467"/>
      <c r="AB73" s="424"/>
      <c r="AC73" s="425"/>
      <c r="AT73" s="215"/>
    </row>
    <row r="74" spans="1:46" s="214" customFormat="1" ht="13" customHeight="1">
      <c r="A74" s="213"/>
      <c r="B74" s="169"/>
      <c r="C74" s="170"/>
      <c r="D74" s="171"/>
      <c r="E74" s="172"/>
      <c r="F74" s="318" t="str">
        <f t="shared" ref="F74:F80" si="12">IF(D74="","0",IF(G74&lt;&gt;0,SUM(D74-G74),SUM(D74-E74)))</f>
        <v>0</v>
      </c>
      <c r="G74" s="152"/>
      <c r="H74" s="166"/>
      <c r="I74" s="167"/>
      <c r="J74" s="160" t="str">
        <f t="shared" ref="J74:J80" si="13">IF(G74="","0",SUM(G74-E74))</f>
        <v>0</v>
      </c>
      <c r="K74" s="304">
        <f t="shared" ref="K74:K80" si="14">E74-H74</f>
        <v>0</v>
      </c>
      <c r="M74" s="376"/>
      <c r="O74" s="366"/>
      <c r="P74" s="367"/>
      <c r="Q74" s="366"/>
      <c r="R74" s="344"/>
      <c r="S74" s="387"/>
      <c r="T74" s="426"/>
      <c r="U74" s="341"/>
      <c r="V74" s="341"/>
      <c r="W74" s="426"/>
      <c r="X74" s="341"/>
      <c r="Y74" s="426"/>
      <c r="Z74" s="426"/>
      <c r="AA74" s="341"/>
      <c r="AB74" s="426"/>
      <c r="AC74" s="427"/>
      <c r="AT74" s="215"/>
    </row>
    <row r="75" spans="1:46" s="214" customFormat="1" ht="13" customHeight="1">
      <c r="A75" s="213"/>
      <c r="B75" s="169"/>
      <c r="C75" s="173"/>
      <c r="D75" s="171"/>
      <c r="E75" s="174"/>
      <c r="F75" s="318" t="str">
        <f t="shared" si="12"/>
        <v>0</v>
      </c>
      <c r="G75" s="153"/>
      <c r="H75" s="167"/>
      <c r="I75" s="167"/>
      <c r="J75" s="160" t="str">
        <f t="shared" si="13"/>
        <v>0</v>
      </c>
      <c r="K75" s="305">
        <f t="shared" si="14"/>
        <v>0</v>
      </c>
      <c r="M75" s="376"/>
      <c r="O75" s="366"/>
      <c r="P75" s="367"/>
      <c r="Q75" s="366"/>
      <c r="R75" s="344"/>
      <c r="S75" s="387"/>
      <c r="T75" s="426"/>
      <c r="U75" s="341"/>
      <c r="V75" s="341"/>
      <c r="W75" s="426"/>
      <c r="X75" s="341"/>
      <c r="Y75" s="426"/>
      <c r="Z75" s="426"/>
      <c r="AA75" s="341"/>
      <c r="AB75" s="426"/>
      <c r="AC75" s="427"/>
      <c r="AT75" s="215"/>
    </row>
    <row r="76" spans="1:46" s="214" customFormat="1" ht="13" customHeight="1">
      <c r="A76" s="213"/>
      <c r="B76" s="169"/>
      <c r="C76" s="173"/>
      <c r="D76" s="171"/>
      <c r="E76" s="174"/>
      <c r="F76" s="318" t="str">
        <f t="shared" si="12"/>
        <v>0</v>
      </c>
      <c r="G76" s="153"/>
      <c r="H76" s="167"/>
      <c r="I76" s="167"/>
      <c r="J76" s="160" t="str">
        <f t="shared" si="13"/>
        <v>0</v>
      </c>
      <c r="K76" s="305">
        <f t="shared" si="14"/>
        <v>0</v>
      </c>
      <c r="M76" s="376"/>
      <c r="O76" s="366"/>
      <c r="P76" s="367"/>
      <c r="Q76" s="366"/>
      <c r="R76" s="344"/>
      <c r="S76" s="387"/>
      <c r="T76" s="426"/>
      <c r="U76" s="341"/>
      <c r="V76" s="341"/>
      <c r="W76" s="426"/>
      <c r="X76" s="341"/>
      <c r="Y76" s="426"/>
      <c r="Z76" s="426"/>
      <c r="AA76" s="341"/>
      <c r="AB76" s="426"/>
      <c r="AC76" s="427"/>
      <c r="AT76" s="215"/>
    </row>
    <row r="77" spans="1:46" s="214" customFormat="1" ht="13" customHeight="1">
      <c r="A77" s="213"/>
      <c r="B77" s="169"/>
      <c r="C77" s="173"/>
      <c r="D77" s="171"/>
      <c r="E77" s="174"/>
      <c r="F77" s="318" t="str">
        <f t="shared" si="12"/>
        <v>0</v>
      </c>
      <c r="G77" s="153"/>
      <c r="H77" s="168"/>
      <c r="I77" s="168"/>
      <c r="J77" s="160" t="str">
        <f t="shared" si="13"/>
        <v>0</v>
      </c>
      <c r="K77" s="305">
        <f t="shared" si="14"/>
        <v>0</v>
      </c>
      <c r="M77" s="375"/>
      <c r="O77" s="349"/>
      <c r="P77" s="350"/>
      <c r="Q77" s="349"/>
      <c r="R77" s="338"/>
      <c r="S77" s="373"/>
      <c r="T77" s="426"/>
      <c r="U77" s="341"/>
      <c r="V77" s="341"/>
      <c r="W77" s="426"/>
      <c r="X77" s="341"/>
      <c r="Y77" s="426"/>
      <c r="Z77" s="426"/>
      <c r="AA77" s="341"/>
      <c r="AB77" s="426"/>
      <c r="AC77" s="427"/>
      <c r="AT77" s="215"/>
    </row>
    <row r="78" spans="1:46" s="214" customFormat="1" ht="13" customHeight="1">
      <c r="A78" s="213"/>
      <c r="B78" s="169"/>
      <c r="C78" s="173"/>
      <c r="D78" s="171"/>
      <c r="E78" s="174"/>
      <c r="F78" s="318" t="str">
        <f t="shared" si="12"/>
        <v>0</v>
      </c>
      <c r="G78" s="153"/>
      <c r="H78" s="180"/>
      <c r="I78" s="167"/>
      <c r="J78" s="160" t="str">
        <f t="shared" si="13"/>
        <v>0</v>
      </c>
      <c r="K78" s="305">
        <f t="shared" si="14"/>
        <v>0</v>
      </c>
      <c r="M78" s="375"/>
      <c r="O78" s="349"/>
      <c r="P78" s="350"/>
      <c r="Q78" s="349"/>
      <c r="R78" s="338"/>
      <c r="S78" s="373"/>
      <c r="T78" s="426"/>
      <c r="U78" s="341"/>
      <c r="V78" s="341"/>
      <c r="W78" s="426"/>
      <c r="X78" s="341"/>
      <c r="Y78" s="426"/>
      <c r="Z78" s="426"/>
      <c r="AA78" s="341"/>
      <c r="AB78" s="426"/>
      <c r="AC78" s="427"/>
      <c r="AT78" s="215"/>
    </row>
    <row r="79" spans="1:46" s="214" customFormat="1" ht="13" customHeight="1">
      <c r="A79" s="213"/>
      <c r="B79" s="169"/>
      <c r="C79" s="173"/>
      <c r="D79" s="171"/>
      <c r="E79" s="174"/>
      <c r="F79" s="318" t="str">
        <f t="shared" si="12"/>
        <v>0</v>
      </c>
      <c r="G79" s="153"/>
      <c r="H79" s="167"/>
      <c r="I79" s="167"/>
      <c r="J79" s="160" t="str">
        <f t="shared" si="13"/>
        <v>0</v>
      </c>
      <c r="K79" s="305">
        <f t="shared" si="14"/>
        <v>0</v>
      </c>
      <c r="M79" s="376"/>
      <c r="O79" s="366"/>
      <c r="P79" s="367"/>
      <c r="Q79" s="366"/>
      <c r="R79" s="344"/>
      <c r="S79" s="387"/>
      <c r="T79" s="426"/>
      <c r="U79" s="341"/>
      <c r="V79" s="341"/>
      <c r="W79" s="426"/>
      <c r="X79" s="341"/>
      <c r="Y79" s="426"/>
      <c r="Z79" s="426"/>
      <c r="AA79" s="341"/>
      <c r="AB79" s="426"/>
      <c r="AC79" s="427"/>
      <c r="AT79" s="215"/>
    </row>
    <row r="80" spans="1:46" s="214" customFormat="1" ht="13" customHeight="1">
      <c r="A80" s="213"/>
      <c r="B80" s="175"/>
      <c r="C80" s="176"/>
      <c r="D80" s="177"/>
      <c r="E80" s="178"/>
      <c r="F80" s="318" t="str">
        <f t="shared" si="12"/>
        <v>0</v>
      </c>
      <c r="G80" s="153"/>
      <c r="H80" s="168"/>
      <c r="I80" s="168"/>
      <c r="J80" s="160" t="str">
        <f t="shared" si="13"/>
        <v>0</v>
      </c>
      <c r="K80" s="305">
        <f t="shared" si="14"/>
        <v>0</v>
      </c>
      <c r="M80" s="376"/>
      <c r="O80" s="366"/>
      <c r="P80" s="367"/>
      <c r="Q80" s="366"/>
      <c r="R80" s="344"/>
      <c r="S80" s="387"/>
      <c r="T80" s="426"/>
      <c r="U80" s="341"/>
      <c r="V80" s="341"/>
      <c r="W80" s="426"/>
      <c r="X80" s="341"/>
      <c r="Y80" s="426"/>
      <c r="Z80" s="426"/>
      <c r="AA80" s="341"/>
      <c r="AB80" s="426"/>
      <c r="AC80" s="427"/>
      <c r="AT80" s="215"/>
    </row>
    <row r="81" spans="1:46" s="214" customFormat="1" ht="2" customHeight="1">
      <c r="A81" s="213"/>
      <c r="B81" s="237"/>
      <c r="C81" s="238"/>
      <c r="D81" s="239"/>
      <c r="E81" s="234"/>
      <c r="F81" s="308"/>
      <c r="G81" s="240"/>
      <c r="H81" s="235"/>
      <c r="I81" s="235"/>
      <c r="J81" s="235"/>
      <c r="K81" s="312"/>
      <c r="M81" s="395"/>
      <c r="O81" s="368"/>
      <c r="P81" s="369"/>
      <c r="Q81" s="368"/>
      <c r="R81" s="404"/>
      <c r="S81" s="385"/>
      <c r="T81" s="434"/>
      <c r="U81" s="470"/>
      <c r="V81" s="470"/>
      <c r="W81" s="434"/>
      <c r="X81" s="470"/>
      <c r="Y81" s="434"/>
      <c r="Z81" s="434"/>
      <c r="AA81" s="470"/>
      <c r="AB81" s="434"/>
      <c r="AC81" s="435"/>
      <c r="AT81" s="215"/>
    </row>
    <row r="82" spans="1:46" s="253" customFormat="1" ht="15" customHeight="1" thickBot="1">
      <c r="A82" s="251"/>
      <c r="B82" s="244"/>
      <c r="C82" s="245" t="s">
        <v>40</v>
      </c>
      <c r="D82" s="255">
        <f>SUM(D73:D81)</f>
        <v>0</v>
      </c>
      <c r="E82" s="256">
        <f>SUM(E73:E81)</f>
        <v>0</v>
      </c>
      <c r="F82" s="307">
        <f>IF(D82&lt;&gt;0, IF(G82&lt;&gt;"",SUM(D82-G82),(IF(D82=0,0,SUM(D82-E82)))),0)</f>
        <v>0</v>
      </c>
      <c r="G82" s="247" t="str">
        <f>IF(SUM(G73:G81)&lt;&gt;0,SUM(E82,J82),"")</f>
        <v/>
      </c>
      <c r="H82" s="255">
        <f>SUM(H73:H81)</f>
        <v>0</v>
      </c>
      <c r="I82" s="257"/>
      <c r="J82" s="252">
        <f>SUM(J73:J81)</f>
        <v>0</v>
      </c>
      <c r="K82" s="313">
        <f>SUM(K73:K81)</f>
        <v>0</v>
      </c>
      <c r="M82" s="396"/>
      <c r="O82" s="370"/>
      <c r="P82" s="371"/>
      <c r="Q82" s="370"/>
      <c r="R82" s="405"/>
      <c r="S82" s="386"/>
      <c r="T82" s="436"/>
      <c r="U82" s="471"/>
      <c r="V82" s="471"/>
      <c r="W82" s="436"/>
      <c r="X82" s="471"/>
      <c r="Y82" s="436"/>
      <c r="Z82" s="436"/>
      <c r="AA82" s="471"/>
      <c r="AB82" s="436"/>
      <c r="AC82" s="437"/>
      <c r="AT82" s="254"/>
    </row>
    <row r="83" spans="1:46" s="214" customFormat="1">
      <c r="A83" s="213"/>
      <c r="B83" s="162"/>
      <c r="C83" s="162"/>
      <c r="D83" s="207"/>
      <c r="E83" s="210"/>
      <c r="F83" s="210"/>
      <c r="G83" s="207"/>
      <c r="H83" s="211"/>
      <c r="I83" s="211"/>
      <c r="J83" s="211"/>
      <c r="K83" s="212"/>
      <c r="M83" s="395"/>
      <c r="O83" s="368"/>
      <c r="P83" s="369"/>
      <c r="Q83" s="368"/>
      <c r="R83" s="404"/>
      <c r="S83" s="385"/>
      <c r="T83" s="434"/>
      <c r="U83" s="470"/>
      <c r="V83" s="470"/>
      <c r="W83" s="434"/>
      <c r="X83" s="470"/>
      <c r="Y83" s="434"/>
      <c r="Z83" s="434"/>
      <c r="AA83" s="470"/>
      <c r="AB83" s="434"/>
      <c r="AC83" s="435"/>
      <c r="AT83" s="215"/>
    </row>
    <row r="84" spans="1:46" s="214" customFormat="1" ht="16" thickBot="1">
      <c r="A84" s="213"/>
      <c r="B84" s="162"/>
      <c r="C84" s="162"/>
      <c r="D84" s="207"/>
      <c r="E84" s="210"/>
      <c r="F84" s="210"/>
      <c r="G84" s="207"/>
      <c r="H84" s="211"/>
      <c r="I84" s="211"/>
      <c r="J84" s="211"/>
      <c r="K84" s="212"/>
      <c r="M84" s="395"/>
      <c r="O84" s="368"/>
      <c r="P84" s="369"/>
      <c r="Q84" s="368"/>
      <c r="R84" s="404"/>
      <c r="S84" s="385"/>
      <c r="T84" s="434"/>
      <c r="U84" s="470"/>
      <c r="V84" s="470"/>
      <c r="W84" s="434"/>
      <c r="X84" s="470"/>
      <c r="Y84" s="434"/>
      <c r="Z84" s="434"/>
      <c r="AA84" s="470"/>
      <c r="AB84" s="434"/>
      <c r="AC84" s="435"/>
      <c r="AT84" s="215"/>
    </row>
    <row r="85" spans="1:46" s="214" customFormat="1" ht="16" thickBot="1">
      <c r="A85" s="271">
        <v>5</v>
      </c>
      <c r="B85" s="179" t="s">
        <v>14</v>
      </c>
      <c r="C85" s="270" t="s">
        <v>60</v>
      </c>
      <c r="D85" s="484"/>
      <c r="E85" s="485"/>
      <c r="F85" s="485"/>
      <c r="G85" s="485"/>
      <c r="H85" s="485"/>
      <c r="I85" s="485"/>
      <c r="J85" s="485"/>
      <c r="K85" s="486"/>
      <c r="M85" s="395"/>
      <c r="O85" s="368"/>
      <c r="P85" s="369"/>
      <c r="Q85" s="368"/>
      <c r="R85" s="404"/>
      <c r="S85" s="385"/>
      <c r="T85" s="434"/>
      <c r="U85" s="470"/>
      <c r="V85" s="470"/>
      <c r="W85" s="434"/>
      <c r="X85" s="470"/>
      <c r="Y85" s="434"/>
      <c r="Z85" s="434"/>
      <c r="AA85" s="470"/>
      <c r="AB85" s="434"/>
      <c r="AC85" s="435"/>
      <c r="AT85" s="215"/>
    </row>
    <row r="86" spans="1:46" s="253" customFormat="1" ht="16" thickBot="1">
      <c r="B86" s="269" t="s">
        <v>59</v>
      </c>
      <c r="C86" s="261" t="s">
        <v>56</v>
      </c>
      <c r="D86" s="262" t="str">
        <f>IF($C$1=$BE$6,$BE$10,IF($C$1=$BE$11,$BE$11,IF($C$1=$BE$9,$BE$9, $BE$10)))</f>
        <v>PY ACTUAL</v>
      </c>
      <c r="E86" s="262" t="s">
        <v>90</v>
      </c>
      <c r="F86" s="263" t="s">
        <v>91</v>
      </c>
      <c r="G86" s="263" t="s">
        <v>81</v>
      </c>
      <c r="H86" s="262" t="s">
        <v>92</v>
      </c>
      <c r="I86" s="264"/>
      <c r="J86" s="264" t="s">
        <v>94</v>
      </c>
      <c r="K86" s="265" t="s">
        <v>93</v>
      </c>
      <c r="M86" s="393" t="s">
        <v>57</v>
      </c>
      <c r="O86" s="328" t="s">
        <v>111</v>
      </c>
      <c r="P86" s="320" t="s">
        <v>107</v>
      </c>
      <c r="Q86" s="324" t="s">
        <v>108</v>
      </c>
      <c r="R86" s="393" t="s">
        <v>100</v>
      </c>
      <c r="S86" s="379"/>
      <c r="T86" s="421" t="s">
        <v>117</v>
      </c>
      <c r="U86" s="466" t="s">
        <v>118</v>
      </c>
      <c r="V86" s="466" t="s">
        <v>119</v>
      </c>
      <c r="W86" s="422" t="s">
        <v>120</v>
      </c>
      <c r="X86" s="466" t="s">
        <v>121</v>
      </c>
      <c r="Y86" s="422" t="s">
        <v>122</v>
      </c>
      <c r="Z86" s="422" t="s">
        <v>123</v>
      </c>
      <c r="AA86" s="466" t="s">
        <v>124</v>
      </c>
      <c r="AB86" s="422" t="s">
        <v>125</v>
      </c>
      <c r="AC86" s="430" t="s">
        <v>126</v>
      </c>
      <c r="AT86" s="254"/>
    </row>
    <row r="87" spans="1:46" s="214" customFormat="1" ht="2" customHeight="1" thickBot="1">
      <c r="A87" s="213"/>
      <c r="B87" s="231"/>
      <c r="C87" s="232"/>
      <c r="D87" s="233"/>
      <c r="E87" s="234"/>
      <c r="F87" s="223"/>
      <c r="G87" s="223"/>
      <c r="H87" s="235"/>
      <c r="I87" s="235"/>
      <c r="J87" s="224"/>
      <c r="K87" s="233"/>
      <c r="M87" s="398"/>
      <c r="O87" s="368"/>
      <c r="P87" s="369"/>
      <c r="Q87" s="368"/>
      <c r="R87" s="404"/>
      <c r="S87" s="385"/>
      <c r="T87" s="424"/>
      <c r="U87" s="467"/>
      <c r="V87" s="467"/>
      <c r="W87" s="424"/>
      <c r="X87" s="467"/>
      <c r="Y87" s="424"/>
      <c r="Z87" s="424"/>
      <c r="AA87" s="467"/>
      <c r="AB87" s="424"/>
      <c r="AC87" s="425"/>
      <c r="AT87" s="215"/>
    </row>
    <row r="88" spans="1:46" s="214" customFormat="1" ht="13" customHeight="1">
      <c r="A88" s="213"/>
      <c r="B88" s="169"/>
      <c r="C88" s="170"/>
      <c r="D88" s="171"/>
      <c r="E88" s="172"/>
      <c r="F88" s="318" t="str">
        <f t="shared" ref="F88:F96" si="15">IF(D88="","0",IF(G88&lt;&gt;0,SUM(D88-G88),SUM(D88-E88)))</f>
        <v>0</v>
      </c>
      <c r="G88" s="152"/>
      <c r="H88" s="166"/>
      <c r="I88" s="167"/>
      <c r="J88" s="160" t="str">
        <f t="shared" ref="J88:J96" si="16">IF(G88="","0",SUM(G88-E88))</f>
        <v>0</v>
      </c>
      <c r="K88" s="304">
        <f t="shared" ref="K88:K96" si="17">E88-H88</f>
        <v>0</v>
      </c>
      <c r="M88" s="376"/>
      <c r="O88" s="366"/>
      <c r="P88" s="367"/>
      <c r="Q88" s="366"/>
      <c r="R88" s="344"/>
      <c r="S88" s="387"/>
      <c r="T88" s="426"/>
      <c r="U88" s="341"/>
      <c r="V88" s="341"/>
      <c r="W88" s="426"/>
      <c r="X88" s="341"/>
      <c r="Y88" s="426"/>
      <c r="Z88" s="426"/>
      <c r="AA88" s="341"/>
      <c r="AB88" s="426"/>
      <c r="AC88" s="427"/>
      <c r="AT88" s="215"/>
    </row>
    <row r="89" spans="1:46" s="214" customFormat="1" ht="13" customHeight="1">
      <c r="A89" s="213"/>
      <c r="B89" s="169"/>
      <c r="C89" s="173"/>
      <c r="D89" s="171"/>
      <c r="E89" s="174"/>
      <c r="F89" s="318" t="str">
        <f t="shared" si="15"/>
        <v>0</v>
      </c>
      <c r="G89" s="153"/>
      <c r="H89" s="167"/>
      <c r="I89" s="167"/>
      <c r="J89" s="160" t="str">
        <f t="shared" si="16"/>
        <v>0</v>
      </c>
      <c r="K89" s="305">
        <f t="shared" si="17"/>
        <v>0</v>
      </c>
      <c r="M89" s="376"/>
      <c r="O89" s="366"/>
      <c r="P89" s="367"/>
      <c r="Q89" s="366"/>
      <c r="R89" s="344"/>
      <c r="S89" s="387"/>
      <c r="T89" s="426"/>
      <c r="U89" s="341"/>
      <c r="V89" s="341"/>
      <c r="W89" s="426"/>
      <c r="X89" s="341"/>
      <c r="Y89" s="426"/>
      <c r="Z89" s="426"/>
      <c r="AA89" s="341"/>
      <c r="AB89" s="426"/>
      <c r="AC89" s="427"/>
      <c r="AT89" s="215"/>
    </row>
    <row r="90" spans="1:46" s="214" customFormat="1" ht="13" customHeight="1">
      <c r="A90" s="213"/>
      <c r="B90" s="169"/>
      <c r="C90" s="173"/>
      <c r="D90" s="171"/>
      <c r="E90" s="174"/>
      <c r="F90" s="318" t="str">
        <f t="shared" si="15"/>
        <v>0</v>
      </c>
      <c r="G90" s="153"/>
      <c r="H90" s="167"/>
      <c r="I90" s="167"/>
      <c r="J90" s="160" t="str">
        <f t="shared" si="16"/>
        <v>0</v>
      </c>
      <c r="K90" s="305">
        <f t="shared" si="17"/>
        <v>0</v>
      </c>
      <c r="M90" s="376"/>
      <c r="O90" s="366"/>
      <c r="P90" s="367"/>
      <c r="Q90" s="366"/>
      <c r="R90" s="344"/>
      <c r="S90" s="387"/>
      <c r="T90" s="426"/>
      <c r="U90" s="341"/>
      <c r="V90" s="341"/>
      <c r="W90" s="426"/>
      <c r="X90" s="341"/>
      <c r="Y90" s="426"/>
      <c r="Z90" s="426"/>
      <c r="AA90" s="341"/>
      <c r="AB90" s="426"/>
      <c r="AC90" s="427"/>
      <c r="AT90" s="215"/>
    </row>
    <row r="91" spans="1:46" s="214" customFormat="1" ht="13" customHeight="1">
      <c r="A91" s="213"/>
      <c r="B91" s="169"/>
      <c r="C91" s="173"/>
      <c r="D91" s="171"/>
      <c r="E91" s="174"/>
      <c r="F91" s="318" t="str">
        <f t="shared" si="15"/>
        <v>0</v>
      </c>
      <c r="G91" s="153"/>
      <c r="H91" s="168"/>
      <c r="I91" s="168"/>
      <c r="J91" s="160" t="str">
        <f t="shared" si="16"/>
        <v>0</v>
      </c>
      <c r="K91" s="305">
        <f t="shared" si="17"/>
        <v>0</v>
      </c>
      <c r="M91" s="376"/>
      <c r="O91" s="366"/>
      <c r="P91" s="367"/>
      <c r="Q91" s="366"/>
      <c r="R91" s="344"/>
      <c r="S91" s="387"/>
      <c r="T91" s="426"/>
      <c r="U91" s="341"/>
      <c r="V91" s="341"/>
      <c r="W91" s="426"/>
      <c r="X91" s="341"/>
      <c r="Y91" s="426"/>
      <c r="Z91" s="426"/>
      <c r="AA91" s="341"/>
      <c r="AB91" s="426"/>
      <c r="AC91" s="427"/>
      <c r="AT91" s="215"/>
    </row>
    <row r="92" spans="1:46" s="214" customFormat="1" ht="13" customHeight="1">
      <c r="A92" s="213"/>
      <c r="B92" s="169"/>
      <c r="C92" s="173"/>
      <c r="D92" s="171"/>
      <c r="E92" s="174"/>
      <c r="F92" s="318" t="str">
        <f t="shared" si="15"/>
        <v>0</v>
      </c>
      <c r="G92" s="153"/>
      <c r="H92" s="180"/>
      <c r="I92" s="167"/>
      <c r="J92" s="160" t="str">
        <f t="shared" si="16"/>
        <v>0</v>
      </c>
      <c r="K92" s="305">
        <f t="shared" si="17"/>
        <v>0</v>
      </c>
      <c r="M92" s="376"/>
      <c r="O92" s="366"/>
      <c r="P92" s="367"/>
      <c r="Q92" s="366"/>
      <c r="R92" s="344"/>
      <c r="S92" s="387"/>
      <c r="T92" s="426"/>
      <c r="U92" s="341"/>
      <c r="V92" s="341"/>
      <c r="W92" s="426"/>
      <c r="X92" s="341"/>
      <c r="Y92" s="426"/>
      <c r="Z92" s="426"/>
      <c r="AA92" s="341"/>
      <c r="AB92" s="426"/>
      <c r="AC92" s="427"/>
      <c r="AT92" s="215"/>
    </row>
    <row r="93" spans="1:46" s="214" customFormat="1" ht="13" customHeight="1">
      <c r="A93" s="213"/>
      <c r="B93" s="169"/>
      <c r="C93" s="173"/>
      <c r="D93" s="171"/>
      <c r="E93" s="174"/>
      <c r="F93" s="318" t="str">
        <f t="shared" si="15"/>
        <v>0</v>
      </c>
      <c r="G93" s="153"/>
      <c r="H93" s="167"/>
      <c r="I93" s="167"/>
      <c r="J93" s="160" t="str">
        <f t="shared" si="16"/>
        <v>0</v>
      </c>
      <c r="K93" s="305">
        <f t="shared" si="17"/>
        <v>0</v>
      </c>
      <c r="M93" s="376"/>
      <c r="O93" s="366"/>
      <c r="P93" s="367"/>
      <c r="Q93" s="366"/>
      <c r="R93" s="344"/>
      <c r="S93" s="387"/>
      <c r="T93" s="426"/>
      <c r="U93" s="341"/>
      <c r="V93" s="341"/>
      <c r="W93" s="426"/>
      <c r="X93" s="341"/>
      <c r="Y93" s="426"/>
      <c r="Z93" s="426"/>
      <c r="AA93" s="341"/>
      <c r="AB93" s="426"/>
      <c r="AC93" s="427"/>
      <c r="AT93" s="215"/>
    </row>
    <row r="94" spans="1:46" s="214" customFormat="1" ht="13" customHeight="1">
      <c r="A94" s="213"/>
      <c r="B94" s="169"/>
      <c r="C94" s="173"/>
      <c r="D94" s="171"/>
      <c r="E94" s="174"/>
      <c r="F94" s="318" t="str">
        <f t="shared" si="15"/>
        <v>0</v>
      </c>
      <c r="G94" s="153"/>
      <c r="H94" s="167"/>
      <c r="I94" s="167"/>
      <c r="J94" s="160" t="str">
        <f t="shared" si="16"/>
        <v>0</v>
      </c>
      <c r="K94" s="305">
        <f t="shared" si="17"/>
        <v>0</v>
      </c>
      <c r="M94" s="376"/>
      <c r="O94" s="366"/>
      <c r="P94" s="367"/>
      <c r="Q94" s="366"/>
      <c r="R94" s="344"/>
      <c r="S94" s="387"/>
      <c r="T94" s="426"/>
      <c r="U94" s="341"/>
      <c r="V94" s="341"/>
      <c r="W94" s="426"/>
      <c r="X94" s="341"/>
      <c r="Y94" s="426"/>
      <c r="Z94" s="426"/>
      <c r="AA94" s="341"/>
      <c r="AB94" s="426"/>
      <c r="AC94" s="427"/>
      <c r="AT94" s="215"/>
    </row>
    <row r="95" spans="1:46" s="214" customFormat="1" ht="13" customHeight="1">
      <c r="A95" s="213"/>
      <c r="B95" s="169"/>
      <c r="C95" s="173"/>
      <c r="D95" s="171"/>
      <c r="E95" s="174"/>
      <c r="F95" s="318" t="str">
        <f t="shared" si="15"/>
        <v>0</v>
      </c>
      <c r="G95" s="153"/>
      <c r="H95" s="167"/>
      <c r="I95" s="167"/>
      <c r="J95" s="160" t="str">
        <f t="shared" si="16"/>
        <v>0</v>
      </c>
      <c r="K95" s="305">
        <f t="shared" si="17"/>
        <v>0</v>
      </c>
      <c r="M95" s="376"/>
      <c r="O95" s="366"/>
      <c r="P95" s="367"/>
      <c r="Q95" s="366"/>
      <c r="R95" s="344"/>
      <c r="S95" s="387"/>
      <c r="T95" s="426"/>
      <c r="U95" s="341"/>
      <c r="V95" s="341"/>
      <c r="W95" s="426"/>
      <c r="X95" s="341"/>
      <c r="Y95" s="426"/>
      <c r="Z95" s="426"/>
      <c r="AA95" s="341"/>
      <c r="AB95" s="426"/>
      <c r="AC95" s="427"/>
      <c r="AT95" s="215"/>
    </row>
    <row r="96" spans="1:46" s="214" customFormat="1" ht="13" customHeight="1">
      <c r="A96" s="213"/>
      <c r="B96" s="175"/>
      <c r="C96" s="176"/>
      <c r="D96" s="177"/>
      <c r="E96" s="178"/>
      <c r="F96" s="318" t="str">
        <f t="shared" si="15"/>
        <v>0</v>
      </c>
      <c r="G96" s="154"/>
      <c r="H96" s="167"/>
      <c r="I96" s="167"/>
      <c r="J96" s="160" t="str">
        <f t="shared" si="16"/>
        <v>0</v>
      </c>
      <c r="K96" s="305">
        <f t="shared" si="17"/>
        <v>0</v>
      </c>
      <c r="M96" s="376"/>
      <c r="O96" s="366"/>
      <c r="P96" s="367"/>
      <c r="Q96" s="366"/>
      <c r="R96" s="344"/>
      <c r="S96" s="387"/>
      <c r="T96" s="426"/>
      <c r="U96" s="341"/>
      <c r="V96" s="341"/>
      <c r="W96" s="426"/>
      <c r="X96" s="341"/>
      <c r="Y96" s="426"/>
      <c r="Z96" s="426"/>
      <c r="AA96" s="341"/>
      <c r="AB96" s="426"/>
      <c r="AC96" s="427"/>
      <c r="AT96" s="215"/>
    </row>
    <row r="97" spans="1:46" s="214" customFormat="1" ht="2" customHeight="1">
      <c r="A97" s="213"/>
      <c r="B97" s="237"/>
      <c r="C97" s="238"/>
      <c r="D97" s="239"/>
      <c r="E97" s="234"/>
      <c r="F97" s="308"/>
      <c r="G97" s="158"/>
      <c r="H97" s="235"/>
      <c r="I97" s="235"/>
      <c r="J97" s="224"/>
      <c r="K97" s="312"/>
      <c r="M97" s="399"/>
      <c r="O97" s="368"/>
      <c r="P97" s="369"/>
      <c r="Q97" s="368"/>
      <c r="R97" s="404"/>
      <c r="S97" s="385"/>
      <c r="T97" s="434"/>
      <c r="U97" s="470"/>
      <c r="V97" s="470"/>
      <c r="W97" s="434"/>
      <c r="X97" s="470"/>
      <c r="Y97" s="434"/>
      <c r="Z97" s="434"/>
      <c r="AA97" s="470"/>
      <c r="AB97" s="434"/>
      <c r="AC97" s="435"/>
      <c r="AT97" s="215"/>
    </row>
    <row r="98" spans="1:46" s="253" customFormat="1" ht="15" customHeight="1" thickBot="1">
      <c r="A98" s="251"/>
      <c r="B98" s="244"/>
      <c r="C98" s="245" t="s">
        <v>39</v>
      </c>
      <c r="D98" s="255">
        <f>SUM(D87:D97)</f>
        <v>0</v>
      </c>
      <c r="E98" s="256">
        <f>SUM(E87:E97)</f>
        <v>0</v>
      </c>
      <c r="F98" s="307">
        <f>IF(D98&lt;&gt;0, IF(G98&lt;&gt;"",SUM(D98-G98),(IF(D98=0,0,SUM(D98-E98)))),0)</f>
        <v>0</v>
      </c>
      <c r="G98" s="247" t="str">
        <f>IF(SUM(G87:G97)&lt;&gt;0,SUM(E98,J98),"")</f>
        <v/>
      </c>
      <c r="H98" s="255">
        <f>SUM(H87:H97)</f>
        <v>0</v>
      </c>
      <c r="I98" s="257"/>
      <c r="J98" s="247">
        <f>SUM(J87:J97)</f>
        <v>0</v>
      </c>
      <c r="K98" s="313">
        <f>SUM(K87:K97)</f>
        <v>0</v>
      </c>
      <c r="M98" s="400"/>
      <c r="O98" s="370"/>
      <c r="P98" s="371"/>
      <c r="Q98" s="370"/>
      <c r="R98" s="405"/>
      <c r="S98" s="386"/>
      <c r="T98" s="436"/>
      <c r="U98" s="471"/>
      <c r="V98" s="471"/>
      <c r="W98" s="436"/>
      <c r="X98" s="471"/>
      <c r="Y98" s="436"/>
      <c r="Z98" s="436"/>
      <c r="AA98" s="471"/>
      <c r="AB98" s="436"/>
      <c r="AC98" s="437"/>
      <c r="AT98" s="254"/>
    </row>
    <row r="99" spans="1:46" s="214" customFormat="1">
      <c r="A99" s="213"/>
      <c r="B99" s="162"/>
      <c r="C99" s="162"/>
      <c r="D99" s="207"/>
      <c r="E99" s="210"/>
      <c r="F99" s="210"/>
      <c r="G99" s="207"/>
      <c r="H99" s="211"/>
      <c r="I99" s="211"/>
      <c r="J99" s="211"/>
      <c r="K99" s="212"/>
      <c r="M99" s="395"/>
      <c r="O99" s="368"/>
      <c r="P99" s="369"/>
      <c r="Q99" s="368"/>
      <c r="R99" s="404"/>
      <c r="S99" s="385"/>
      <c r="T99" s="434"/>
      <c r="U99" s="470"/>
      <c r="V99" s="470"/>
      <c r="W99" s="434"/>
      <c r="X99" s="470"/>
      <c r="Y99" s="434"/>
      <c r="Z99" s="434"/>
      <c r="AA99" s="470"/>
      <c r="AB99" s="434"/>
      <c r="AC99" s="435"/>
      <c r="AT99" s="215"/>
    </row>
    <row r="100" spans="1:46" s="214" customFormat="1" ht="16" thickBot="1">
      <c r="A100" s="213"/>
      <c r="B100" s="162"/>
      <c r="C100" s="162"/>
      <c r="D100" s="207"/>
      <c r="E100" s="210"/>
      <c r="F100" s="210"/>
      <c r="G100" s="211"/>
      <c r="H100" s="212"/>
      <c r="I100" s="212"/>
      <c r="J100" s="212"/>
      <c r="K100" s="211"/>
      <c r="M100" s="395"/>
      <c r="O100" s="362"/>
      <c r="P100" s="363"/>
      <c r="Q100" s="362"/>
      <c r="R100" s="404"/>
      <c r="S100" s="385"/>
      <c r="T100" s="434"/>
      <c r="U100" s="470"/>
      <c r="V100" s="470"/>
      <c r="W100" s="434"/>
      <c r="X100" s="470"/>
      <c r="Y100" s="434"/>
      <c r="Z100" s="434"/>
      <c r="AA100" s="470"/>
      <c r="AB100" s="434"/>
      <c r="AC100" s="435"/>
      <c r="AT100" s="215"/>
    </row>
    <row r="101" spans="1:46" s="214" customFormat="1" ht="16" thickBot="1">
      <c r="A101" s="271">
        <v>6</v>
      </c>
      <c r="B101" s="179" t="s">
        <v>17</v>
      </c>
      <c r="C101" s="270" t="s">
        <v>60</v>
      </c>
      <c r="D101" s="484"/>
      <c r="E101" s="485"/>
      <c r="F101" s="485"/>
      <c r="G101" s="485"/>
      <c r="H101" s="485"/>
      <c r="I101" s="485"/>
      <c r="J101" s="485"/>
      <c r="K101" s="486"/>
      <c r="M101" s="395"/>
      <c r="O101" s="362"/>
      <c r="P101" s="363"/>
      <c r="Q101" s="362"/>
      <c r="R101" s="404"/>
      <c r="S101" s="385"/>
      <c r="T101" s="434"/>
      <c r="U101" s="470"/>
      <c r="V101" s="470"/>
      <c r="W101" s="434"/>
      <c r="X101" s="470"/>
      <c r="Y101" s="434"/>
      <c r="Z101" s="434"/>
      <c r="AA101" s="470"/>
      <c r="AB101" s="434"/>
      <c r="AC101" s="435"/>
      <c r="AT101" s="215"/>
    </row>
    <row r="102" spans="1:46" s="253" customFormat="1" ht="16" thickBot="1">
      <c r="B102" s="269" t="s">
        <v>59</v>
      </c>
      <c r="C102" s="261" t="s">
        <v>56</v>
      </c>
      <c r="D102" s="262" t="str">
        <f>IF($C$1=$BE$6,$BE$10,IF($C$1=$BE$11,$BE$11,IF($C$1=$BE$9,$BE$9, $BE$10)))</f>
        <v>PY ACTUAL</v>
      </c>
      <c r="E102" s="262" t="s">
        <v>90</v>
      </c>
      <c r="F102" s="263" t="s">
        <v>91</v>
      </c>
      <c r="G102" s="263" t="s">
        <v>81</v>
      </c>
      <c r="H102" s="262" t="s">
        <v>92</v>
      </c>
      <c r="I102" s="264"/>
      <c r="J102" s="264" t="s">
        <v>94</v>
      </c>
      <c r="K102" s="265" t="s">
        <v>93</v>
      </c>
      <c r="M102" s="393" t="s">
        <v>57</v>
      </c>
      <c r="O102" s="328" t="s">
        <v>111</v>
      </c>
      <c r="P102" s="320" t="s">
        <v>107</v>
      </c>
      <c r="Q102" s="324" t="s">
        <v>108</v>
      </c>
      <c r="R102" s="393" t="s">
        <v>100</v>
      </c>
      <c r="S102" s="379"/>
      <c r="T102" s="421" t="s">
        <v>117</v>
      </c>
      <c r="U102" s="466" t="s">
        <v>118</v>
      </c>
      <c r="V102" s="466" t="s">
        <v>119</v>
      </c>
      <c r="W102" s="422" t="s">
        <v>120</v>
      </c>
      <c r="X102" s="466" t="s">
        <v>121</v>
      </c>
      <c r="Y102" s="422" t="s">
        <v>122</v>
      </c>
      <c r="Z102" s="422" t="s">
        <v>123</v>
      </c>
      <c r="AA102" s="466" t="s">
        <v>124</v>
      </c>
      <c r="AB102" s="422" t="s">
        <v>125</v>
      </c>
      <c r="AC102" s="430" t="s">
        <v>126</v>
      </c>
      <c r="AT102" s="254"/>
    </row>
    <row r="103" spans="1:46" s="214" customFormat="1" ht="2" customHeight="1" thickBot="1">
      <c r="A103" s="213"/>
      <c r="B103" s="231"/>
      <c r="C103" s="232"/>
      <c r="D103" s="233"/>
      <c r="E103" s="234"/>
      <c r="F103" s="223"/>
      <c r="G103" s="223"/>
      <c r="H103" s="235"/>
      <c r="I103" s="235"/>
      <c r="J103" s="224"/>
      <c r="K103" s="233"/>
      <c r="M103" s="395"/>
      <c r="O103" s="362"/>
      <c r="P103" s="363"/>
      <c r="Q103" s="362"/>
      <c r="R103" s="404"/>
      <c r="S103" s="385"/>
      <c r="T103" s="424"/>
      <c r="U103" s="467"/>
      <c r="V103" s="467"/>
      <c r="W103" s="424"/>
      <c r="X103" s="467"/>
      <c r="Y103" s="424"/>
      <c r="Z103" s="424"/>
      <c r="AA103" s="467"/>
      <c r="AB103" s="424"/>
      <c r="AC103" s="425"/>
      <c r="AT103" s="215"/>
    </row>
    <row r="104" spans="1:46" s="214" customFormat="1" ht="13" customHeight="1">
      <c r="A104" s="213"/>
      <c r="B104" s="169"/>
      <c r="C104" s="170"/>
      <c r="D104" s="171"/>
      <c r="E104" s="172"/>
      <c r="F104" s="318" t="str">
        <f t="shared" ref="F104:F110" si="18">IF(D104="","0",IF(G104&lt;&gt;0,SUM(D104-G104),SUM(D104-E104)))</f>
        <v>0</v>
      </c>
      <c r="G104" s="152"/>
      <c r="H104" s="166"/>
      <c r="I104" s="167"/>
      <c r="J104" s="160" t="str">
        <f t="shared" ref="J104:J110" si="19">IF(G104="","0",SUM(G104-E104))</f>
        <v>0</v>
      </c>
      <c r="K104" s="304">
        <f t="shared" ref="K104:K110" si="20">E104-H104</f>
        <v>0</v>
      </c>
      <c r="M104" s="376"/>
      <c r="O104" s="366"/>
      <c r="P104" s="367"/>
      <c r="Q104" s="366"/>
      <c r="R104" s="344"/>
      <c r="S104" s="387"/>
      <c r="T104" s="426"/>
      <c r="U104" s="341"/>
      <c r="V104" s="341"/>
      <c r="W104" s="426"/>
      <c r="X104" s="341"/>
      <c r="Y104" s="426"/>
      <c r="Z104" s="426"/>
      <c r="AA104" s="341"/>
      <c r="AB104" s="426"/>
      <c r="AC104" s="427"/>
      <c r="AT104" s="215"/>
    </row>
    <row r="105" spans="1:46" s="214" customFormat="1" ht="13" customHeight="1">
      <c r="A105" s="213"/>
      <c r="B105" s="169"/>
      <c r="C105" s="173"/>
      <c r="D105" s="171"/>
      <c r="E105" s="174"/>
      <c r="F105" s="318" t="str">
        <f t="shared" si="18"/>
        <v>0</v>
      </c>
      <c r="G105" s="153"/>
      <c r="H105" s="167"/>
      <c r="I105" s="167"/>
      <c r="J105" s="160" t="str">
        <f t="shared" si="19"/>
        <v>0</v>
      </c>
      <c r="K105" s="305">
        <f t="shared" si="20"/>
        <v>0</v>
      </c>
      <c r="M105" s="376"/>
      <c r="O105" s="366"/>
      <c r="P105" s="367"/>
      <c r="Q105" s="366"/>
      <c r="R105" s="344"/>
      <c r="S105" s="387"/>
      <c r="T105" s="426"/>
      <c r="U105" s="341"/>
      <c r="V105" s="341"/>
      <c r="W105" s="426"/>
      <c r="X105" s="341"/>
      <c r="Y105" s="426"/>
      <c r="Z105" s="426"/>
      <c r="AA105" s="341"/>
      <c r="AB105" s="426"/>
      <c r="AC105" s="427"/>
      <c r="AT105" s="215"/>
    </row>
    <row r="106" spans="1:46" s="214" customFormat="1" ht="13" customHeight="1">
      <c r="A106" s="213"/>
      <c r="B106" s="169"/>
      <c r="C106" s="173"/>
      <c r="D106" s="171"/>
      <c r="E106" s="174"/>
      <c r="F106" s="318" t="str">
        <f t="shared" si="18"/>
        <v>0</v>
      </c>
      <c r="G106" s="153"/>
      <c r="H106" s="167"/>
      <c r="I106" s="167"/>
      <c r="J106" s="160" t="str">
        <f t="shared" si="19"/>
        <v>0</v>
      </c>
      <c r="K106" s="305">
        <f t="shared" si="20"/>
        <v>0</v>
      </c>
      <c r="M106" s="376"/>
      <c r="O106" s="366"/>
      <c r="P106" s="367"/>
      <c r="Q106" s="366"/>
      <c r="R106" s="344"/>
      <c r="S106" s="387"/>
      <c r="T106" s="426"/>
      <c r="U106" s="341"/>
      <c r="V106" s="341"/>
      <c r="W106" s="426"/>
      <c r="X106" s="341"/>
      <c r="Y106" s="426"/>
      <c r="Z106" s="426"/>
      <c r="AA106" s="341"/>
      <c r="AB106" s="426"/>
      <c r="AC106" s="427"/>
      <c r="AT106" s="215"/>
    </row>
    <row r="107" spans="1:46" s="214" customFormat="1" ht="13" customHeight="1">
      <c r="A107" s="213"/>
      <c r="B107" s="169"/>
      <c r="C107" s="173"/>
      <c r="D107" s="171"/>
      <c r="E107" s="174"/>
      <c r="F107" s="318" t="str">
        <f t="shared" si="18"/>
        <v>0</v>
      </c>
      <c r="G107" s="153"/>
      <c r="H107" s="180"/>
      <c r="I107" s="168"/>
      <c r="J107" s="160" t="str">
        <f t="shared" si="19"/>
        <v>0</v>
      </c>
      <c r="K107" s="305">
        <f t="shared" si="20"/>
        <v>0</v>
      </c>
      <c r="M107" s="375"/>
      <c r="O107" s="349"/>
      <c r="P107" s="350"/>
      <c r="Q107" s="349"/>
      <c r="R107" s="338"/>
      <c r="S107" s="373"/>
      <c r="T107" s="426"/>
      <c r="U107" s="341"/>
      <c r="V107" s="341"/>
      <c r="W107" s="426"/>
      <c r="X107" s="341"/>
      <c r="Y107" s="426"/>
      <c r="Z107" s="426"/>
      <c r="AA107" s="341"/>
      <c r="AB107" s="426"/>
      <c r="AC107" s="427"/>
      <c r="AT107" s="215"/>
    </row>
    <row r="108" spans="1:46" s="214" customFormat="1" ht="13" customHeight="1">
      <c r="A108" s="213"/>
      <c r="B108" s="169"/>
      <c r="C108" s="173"/>
      <c r="D108" s="171"/>
      <c r="E108" s="174"/>
      <c r="F108" s="318" t="str">
        <f t="shared" si="18"/>
        <v>0</v>
      </c>
      <c r="G108" s="153"/>
      <c r="H108" s="167"/>
      <c r="I108" s="167"/>
      <c r="J108" s="160" t="str">
        <f t="shared" si="19"/>
        <v>0</v>
      </c>
      <c r="K108" s="305">
        <f t="shared" si="20"/>
        <v>0</v>
      </c>
      <c r="M108" s="375"/>
      <c r="O108" s="349"/>
      <c r="P108" s="350"/>
      <c r="Q108" s="349"/>
      <c r="R108" s="338"/>
      <c r="S108" s="373"/>
      <c r="T108" s="426"/>
      <c r="U108" s="341"/>
      <c r="V108" s="341"/>
      <c r="W108" s="426"/>
      <c r="X108" s="341"/>
      <c r="Y108" s="426"/>
      <c r="Z108" s="426"/>
      <c r="AA108" s="341"/>
      <c r="AB108" s="426"/>
      <c r="AC108" s="427"/>
      <c r="AT108" s="215"/>
    </row>
    <row r="109" spans="1:46" s="214" customFormat="1" ht="13" customHeight="1">
      <c r="A109" s="213"/>
      <c r="B109" s="169"/>
      <c r="C109" s="173"/>
      <c r="D109" s="171"/>
      <c r="E109" s="174"/>
      <c r="F109" s="318" t="str">
        <f t="shared" si="18"/>
        <v>0</v>
      </c>
      <c r="G109" s="153"/>
      <c r="H109" s="167"/>
      <c r="I109" s="167"/>
      <c r="J109" s="160" t="str">
        <f t="shared" si="19"/>
        <v>0</v>
      </c>
      <c r="K109" s="305">
        <f t="shared" si="20"/>
        <v>0</v>
      </c>
      <c r="M109" s="376"/>
      <c r="O109" s="366"/>
      <c r="P109" s="367"/>
      <c r="Q109" s="366"/>
      <c r="R109" s="344"/>
      <c r="S109" s="387"/>
      <c r="T109" s="426"/>
      <c r="U109" s="341"/>
      <c r="V109" s="341"/>
      <c r="W109" s="426"/>
      <c r="X109" s="341"/>
      <c r="Y109" s="426"/>
      <c r="Z109" s="426"/>
      <c r="AA109" s="341"/>
      <c r="AB109" s="426"/>
      <c r="AC109" s="427"/>
      <c r="AT109" s="215"/>
    </row>
    <row r="110" spans="1:46" s="214" customFormat="1" ht="13" customHeight="1">
      <c r="A110" s="213"/>
      <c r="B110" s="175"/>
      <c r="C110" s="176"/>
      <c r="D110" s="177"/>
      <c r="E110" s="178"/>
      <c r="F110" s="318" t="str">
        <f t="shared" si="18"/>
        <v>0</v>
      </c>
      <c r="G110" s="153"/>
      <c r="H110" s="167"/>
      <c r="I110" s="167"/>
      <c r="J110" s="160" t="str">
        <f t="shared" si="19"/>
        <v>0</v>
      </c>
      <c r="K110" s="305">
        <f t="shared" si="20"/>
        <v>0</v>
      </c>
      <c r="M110" s="376"/>
      <c r="O110" s="366"/>
      <c r="P110" s="367"/>
      <c r="Q110" s="366"/>
      <c r="R110" s="344"/>
      <c r="S110" s="387"/>
      <c r="T110" s="426"/>
      <c r="U110" s="341"/>
      <c r="V110" s="341"/>
      <c r="W110" s="426"/>
      <c r="X110" s="341"/>
      <c r="Y110" s="426"/>
      <c r="Z110" s="426"/>
      <c r="AA110" s="341"/>
      <c r="AB110" s="426"/>
      <c r="AC110" s="427"/>
      <c r="AT110" s="215"/>
    </row>
    <row r="111" spans="1:46" s="214" customFormat="1" ht="2" customHeight="1">
      <c r="A111" s="213"/>
      <c r="B111" s="237"/>
      <c r="C111" s="238"/>
      <c r="D111" s="239"/>
      <c r="E111" s="234"/>
      <c r="F111" s="308"/>
      <c r="G111" s="240"/>
      <c r="H111" s="235"/>
      <c r="I111" s="235"/>
      <c r="J111" s="235"/>
      <c r="K111" s="312"/>
      <c r="M111" s="399"/>
      <c r="O111" s="368"/>
      <c r="P111" s="369"/>
      <c r="Q111" s="368"/>
      <c r="R111" s="404"/>
      <c r="S111" s="385"/>
      <c r="T111" s="434"/>
      <c r="U111" s="470"/>
      <c r="V111" s="470"/>
      <c r="W111" s="434"/>
      <c r="X111" s="470"/>
      <c r="Y111" s="434"/>
      <c r="Z111" s="434"/>
      <c r="AA111" s="470"/>
      <c r="AB111" s="434"/>
      <c r="AC111" s="435"/>
      <c r="AT111" s="215"/>
    </row>
    <row r="112" spans="1:46" s="253" customFormat="1" ht="15" customHeight="1" thickBot="1">
      <c r="A112" s="251"/>
      <c r="B112" s="244"/>
      <c r="C112" s="245" t="s">
        <v>38</v>
      </c>
      <c r="D112" s="255">
        <f>SUM(D103:D111)</f>
        <v>0</v>
      </c>
      <c r="E112" s="256">
        <f>SUM(E103:E111)</f>
        <v>0</v>
      </c>
      <c r="F112" s="307">
        <f>IF(D112&lt;&gt;0, IF(G112&lt;&gt;"",SUM(D112-G112),(IF(D112=0,0,SUM(D112-E112)))),0)</f>
        <v>0</v>
      </c>
      <c r="G112" s="247" t="str">
        <f>IF(SUM(G103:G111)&lt;&gt;0,SUM(E112,J112),"")</f>
        <v/>
      </c>
      <c r="H112" s="255">
        <f>SUM(H103:H111)</f>
        <v>0</v>
      </c>
      <c r="I112" s="257"/>
      <c r="J112" s="252">
        <f>SUM(J103:J111)</f>
        <v>0</v>
      </c>
      <c r="K112" s="313">
        <f>SUM(K103:K111)</f>
        <v>0</v>
      </c>
      <c r="M112" s="400"/>
      <c r="O112" s="370"/>
      <c r="P112" s="371"/>
      <c r="Q112" s="370"/>
      <c r="R112" s="405"/>
      <c r="S112" s="386"/>
      <c r="T112" s="436"/>
      <c r="U112" s="471"/>
      <c r="V112" s="471"/>
      <c r="W112" s="436"/>
      <c r="X112" s="471"/>
      <c r="Y112" s="436"/>
      <c r="Z112" s="436"/>
      <c r="AA112" s="471"/>
      <c r="AB112" s="436"/>
      <c r="AC112" s="437"/>
      <c r="AT112" s="254"/>
    </row>
    <row r="113" spans="1:46" s="214" customFormat="1">
      <c r="A113" s="213"/>
      <c r="B113" s="162"/>
      <c r="C113" s="162"/>
      <c r="D113" s="207"/>
      <c r="E113" s="210"/>
      <c r="F113" s="210"/>
      <c r="G113" s="207"/>
      <c r="H113" s="211"/>
      <c r="I113" s="211"/>
      <c r="J113" s="211"/>
      <c r="K113" s="212"/>
      <c r="M113" s="395"/>
      <c r="O113" s="368"/>
      <c r="P113" s="369"/>
      <c r="Q113" s="368"/>
      <c r="R113" s="404"/>
      <c r="S113" s="385"/>
      <c r="T113" s="434"/>
      <c r="U113" s="470"/>
      <c r="V113" s="470"/>
      <c r="W113" s="434"/>
      <c r="X113" s="470"/>
      <c r="Y113" s="434"/>
      <c r="Z113" s="434"/>
      <c r="AA113" s="470"/>
      <c r="AB113" s="434"/>
      <c r="AC113" s="435"/>
      <c r="AT113" s="215"/>
    </row>
    <row r="114" spans="1:46" s="214" customFormat="1" ht="16" thickBot="1">
      <c r="A114" s="213"/>
      <c r="B114" s="162"/>
      <c r="C114" s="162"/>
      <c r="D114" s="207"/>
      <c r="E114" s="210"/>
      <c r="F114" s="210"/>
      <c r="G114" s="211"/>
      <c r="H114" s="212"/>
      <c r="I114" s="212"/>
      <c r="J114" s="212"/>
      <c r="K114" s="211"/>
      <c r="M114" s="395"/>
      <c r="O114" s="362"/>
      <c r="P114" s="363"/>
      <c r="Q114" s="362"/>
      <c r="R114" s="404"/>
      <c r="S114" s="385"/>
      <c r="T114" s="434"/>
      <c r="U114" s="470"/>
      <c r="V114" s="470"/>
      <c r="W114" s="434"/>
      <c r="X114" s="470"/>
      <c r="Y114" s="434"/>
      <c r="Z114" s="434"/>
      <c r="AA114" s="470"/>
      <c r="AB114" s="434"/>
      <c r="AC114" s="435"/>
      <c r="AT114" s="215"/>
    </row>
    <row r="115" spans="1:46" s="214" customFormat="1" ht="16" thickBot="1">
      <c r="A115" s="271">
        <v>7</v>
      </c>
      <c r="B115" s="179" t="s">
        <v>47</v>
      </c>
      <c r="C115" s="270" t="s">
        <v>60</v>
      </c>
      <c r="D115" s="484"/>
      <c r="E115" s="485"/>
      <c r="F115" s="485"/>
      <c r="G115" s="485"/>
      <c r="H115" s="485"/>
      <c r="I115" s="485"/>
      <c r="J115" s="485"/>
      <c r="K115" s="486"/>
      <c r="M115" s="395"/>
      <c r="O115" s="362"/>
      <c r="P115" s="363"/>
      <c r="Q115" s="362"/>
      <c r="R115" s="404"/>
      <c r="S115" s="385"/>
      <c r="T115" s="434"/>
      <c r="U115" s="470"/>
      <c r="V115" s="470"/>
      <c r="W115" s="434"/>
      <c r="X115" s="470"/>
      <c r="Y115" s="434"/>
      <c r="Z115" s="434"/>
      <c r="AA115" s="470"/>
      <c r="AB115" s="434"/>
      <c r="AC115" s="435"/>
      <c r="AT115" s="215"/>
    </row>
    <row r="116" spans="1:46" s="253" customFormat="1" ht="16" thickBot="1">
      <c r="B116" s="269" t="s">
        <v>59</v>
      </c>
      <c r="C116" s="261" t="s">
        <v>56</v>
      </c>
      <c r="D116" s="262" t="str">
        <f>IF($C$1=$BE$6,$BE$10,IF($C$1=$BE$11,$BE$11,IF($C$1=$BE$9,$BE$9, $BE$10)))</f>
        <v>PY ACTUAL</v>
      </c>
      <c r="E116" s="262" t="s">
        <v>90</v>
      </c>
      <c r="F116" s="263" t="s">
        <v>91</v>
      </c>
      <c r="G116" s="263" t="s">
        <v>81</v>
      </c>
      <c r="H116" s="262" t="s">
        <v>92</v>
      </c>
      <c r="I116" s="264"/>
      <c r="J116" s="264" t="s">
        <v>94</v>
      </c>
      <c r="K116" s="265" t="s">
        <v>93</v>
      </c>
      <c r="M116" s="393" t="s">
        <v>57</v>
      </c>
      <c r="O116" s="328" t="s">
        <v>111</v>
      </c>
      <c r="P116" s="320" t="s">
        <v>107</v>
      </c>
      <c r="Q116" s="324" t="s">
        <v>108</v>
      </c>
      <c r="R116" s="393" t="s">
        <v>100</v>
      </c>
      <c r="S116" s="379"/>
      <c r="T116" s="421" t="s">
        <v>117</v>
      </c>
      <c r="U116" s="466" t="s">
        <v>118</v>
      </c>
      <c r="V116" s="466" t="s">
        <v>119</v>
      </c>
      <c r="W116" s="422" t="s">
        <v>120</v>
      </c>
      <c r="X116" s="466" t="s">
        <v>121</v>
      </c>
      <c r="Y116" s="422" t="s">
        <v>122</v>
      </c>
      <c r="Z116" s="422" t="s">
        <v>123</v>
      </c>
      <c r="AA116" s="466" t="s">
        <v>124</v>
      </c>
      <c r="AB116" s="422" t="s">
        <v>125</v>
      </c>
      <c r="AC116" s="430" t="s">
        <v>126</v>
      </c>
      <c r="AT116" s="254"/>
    </row>
    <row r="117" spans="1:46" s="214" customFormat="1" ht="2" customHeight="1" thickBot="1">
      <c r="A117" s="213"/>
      <c r="B117" s="231"/>
      <c r="C117" s="232"/>
      <c r="D117" s="233"/>
      <c r="E117" s="234"/>
      <c r="F117" s="223"/>
      <c r="G117" s="223"/>
      <c r="H117" s="235"/>
      <c r="I117" s="235"/>
      <c r="J117" s="224"/>
      <c r="K117" s="233"/>
      <c r="M117" s="397"/>
      <c r="O117" s="362"/>
      <c r="P117" s="363"/>
      <c r="Q117" s="362"/>
      <c r="R117" s="404"/>
      <c r="S117" s="385"/>
      <c r="T117" s="424"/>
      <c r="U117" s="467"/>
      <c r="V117" s="467"/>
      <c r="W117" s="424"/>
      <c r="X117" s="467"/>
      <c r="Y117" s="424"/>
      <c r="Z117" s="424"/>
      <c r="AA117" s="467"/>
      <c r="AB117" s="424"/>
      <c r="AC117" s="425"/>
      <c r="AT117" s="215"/>
    </row>
    <row r="118" spans="1:46" s="214" customFormat="1" ht="13" customHeight="1">
      <c r="A118" s="213"/>
      <c r="B118" s="169"/>
      <c r="C118" s="170"/>
      <c r="D118" s="171"/>
      <c r="E118" s="172"/>
      <c r="F118" s="318" t="str">
        <f t="shared" ref="F118:F124" si="21">IF(D118="","0",IF(G118&lt;&gt;0,SUM(D118-G118),SUM(D118-E118)))</f>
        <v>0</v>
      </c>
      <c r="G118" s="152"/>
      <c r="H118" s="166"/>
      <c r="I118" s="167"/>
      <c r="J118" s="160" t="str">
        <f t="shared" ref="J118:J124" si="22">IF(G118="","0",SUM(G118-E118))</f>
        <v>0</v>
      </c>
      <c r="K118" s="304">
        <f t="shared" ref="K118:K124" si="23">E118-H118</f>
        <v>0</v>
      </c>
      <c r="M118" s="376"/>
      <c r="O118" s="366"/>
      <c r="P118" s="367"/>
      <c r="Q118" s="366"/>
      <c r="R118" s="344"/>
      <c r="S118" s="387"/>
      <c r="T118" s="426"/>
      <c r="U118" s="341"/>
      <c r="V118" s="341"/>
      <c r="W118" s="426"/>
      <c r="X118" s="341"/>
      <c r="Y118" s="426"/>
      <c r="Z118" s="426"/>
      <c r="AA118" s="341"/>
      <c r="AB118" s="426"/>
      <c r="AC118" s="427"/>
      <c r="AT118" s="215"/>
    </row>
    <row r="119" spans="1:46" s="214" customFormat="1" ht="13" customHeight="1">
      <c r="A119" s="213"/>
      <c r="B119" s="169"/>
      <c r="C119" s="173"/>
      <c r="D119" s="171"/>
      <c r="E119" s="174"/>
      <c r="F119" s="318" t="str">
        <f t="shared" si="21"/>
        <v>0</v>
      </c>
      <c r="G119" s="153"/>
      <c r="H119" s="167"/>
      <c r="I119" s="167"/>
      <c r="J119" s="160" t="str">
        <f t="shared" si="22"/>
        <v>0</v>
      </c>
      <c r="K119" s="305">
        <f t="shared" si="23"/>
        <v>0</v>
      </c>
      <c r="M119" s="376"/>
      <c r="O119" s="366"/>
      <c r="P119" s="367"/>
      <c r="Q119" s="366"/>
      <c r="R119" s="344"/>
      <c r="S119" s="387"/>
      <c r="T119" s="426"/>
      <c r="U119" s="341"/>
      <c r="V119" s="341"/>
      <c r="W119" s="426"/>
      <c r="X119" s="341"/>
      <c r="Y119" s="426"/>
      <c r="Z119" s="426"/>
      <c r="AA119" s="341"/>
      <c r="AB119" s="426"/>
      <c r="AC119" s="427"/>
      <c r="AT119" s="215"/>
    </row>
    <row r="120" spans="1:46" s="214" customFormat="1" ht="13" customHeight="1">
      <c r="A120" s="213"/>
      <c r="B120" s="169"/>
      <c r="C120" s="173"/>
      <c r="D120" s="171"/>
      <c r="E120" s="174"/>
      <c r="F120" s="318" t="str">
        <f t="shared" si="21"/>
        <v>0</v>
      </c>
      <c r="G120" s="153"/>
      <c r="H120" s="167"/>
      <c r="I120" s="167"/>
      <c r="J120" s="160" t="str">
        <f t="shared" si="22"/>
        <v>0</v>
      </c>
      <c r="K120" s="305">
        <f t="shared" si="23"/>
        <v>0</v>
      </c>
      <c r="M120" s="376"/>
      <c r="O120" s="366"/>
      <c r="P120" s="367"/>
      <c r="Q120" s="366"/>
      <c r="R120" s="344"/>
      <c r="S120" s="387"/>
      <c r="T120" s="426"/>
      <c r="U120" s="341"/>
      <c r="V120" s="341"/>
      <c r="W120" s="426"/>
      <c r="X120" s="341"/>
      <c r="Y120" s="426"/>
      <c r="Z120" s="426"/>
      <c r="AA120" s="341"/>
      <c r="AB120" s="426"/>
      <c r="AC120" s="427"/>
      <c r="AT120" s="215"/>
    </row>
    <row r="121" spans="1:46" s="214" customFormat="1" ht="13" customHeight="1">
      <c r="A121" s="213"/>
      <c r="B121" s="169"/>
      <c r="C121" s="173"/>
      <c r="D121" s="171"/>
      <c r="E121" s="174"/>
      <c r="F121" s="318" t="str">
        <f t="shared" si="21"/>
        <v>0</v>
      </c>
      <c r="G121" s="153"/>
      <c r="H121" s="180"/>
      <c r="I121" s="168"/>
      <c r="J121" s="160" t="str">
        <f t="shared" si="22"/>
        <v>0</v>
      </c>
      <c r="K121" s="305">
        <f t="shared" si="23"/>
        <v>0</v>
      </c>
      <c r="M121" s="375"/>
      <c r="O121" s="349"/>
      <c r="P121" s="350"/>
      <c r="Q121" s="349"/>
      <c r="R121" s="338"/>
      <c r="S121" s="373"/>
      <c r="T121" s="426"/>
      <c r="U121" s="341"/>
      <c r="V121" s="341"/>
      <c r="W121" s="426"/>
      <c r="X121" s="341"/>
      <c r="Y121" s="426"/>
      <c r="Z121" s="426"/>
      <c r="AA121" s="341"/>
      <c r="AB121" s="426"/>
      <c r="AC121" s="427"/>
      <c r="AT121" s="215"/>
    </row>
    <row r="122" spans="1:46" s="214" customFormat="1" ht="13" customHeight="1">
      <c r="A122" s="213"/>
      <c r="B122" s="169"/>
      <c r="C122" s="173"/>
      <c r="D122" s="171"/>
      <c r="E122" s="174"/>
      <c r="F122" s="318" t="str">
        <f t="shared" si="21"/>
        <v>0</v>
      </c>
      <c r="G122" s="153"/>
      <c r="H122" s="167"/>
      <c r="I122" s="167"/>
      <c r="J122" s="160" t="str">
        <f t="shared" si="22"/>
        <v>0</v>
      </c>
      <c r="K122" s="305">
        <f t="shared" si="23"/>
        <v>0</v>
      </c>
      <c r="M122" s="375"/>
      <c r="O122" s="349"/>
      <c r="P122" s="350"/>
      <c r="Q122" s="349"/>
      <c r="R122" s="338"/>
      <c r="S122" s="373"/>
      <c r="T122" s="426"/>
      <c r="U122" s="341"/>
      <c r="V122" s="341"/>
      <c r="W122" s="426"/>
      <c r="X122" s="341"/>
      <c r="Y122" s="426"/>
      <c r="Z122" s="426"/>
      <c r="AA122" s="341"/>
      <c r="AB122" s="426"/>
      <c r="AC122" s="427"/>
      <c r="AT122" s="215"/>
    </row>
    <row r="123" spans="1:46" s="214" customFormat="1" ht="13" customHeight="1">
      <c r="A123" s="213"/>
      <c r="B123" s="169"/>
      <c r="C123" s="173"/>
      <c r="D123" s="171"/>
      <c r="E123" s="174"/>
      <c r="F123" s="318" t="str">
        <f t="shared" si="21"/>
        <v>0</v>
      </c>
      <c r="G123" s="153"/>
      <c r="H123" s="167"/>
      <c r="I123" s="167"/>
      <c r="J123" s="160" t="str">
        <f t="shared" si="22"/>
        <v>0</v>
      </c>
      <c r="K123" s="305">
        <f t="shared" si="23"/>
        <v>0</v>
      </c>
      <c r="M123" s="376"/>
      <c r="O123" s="366"/>
      <c r="P123" s="367"/>
      <c r="Q123" s="366"/>
      <c r="R123" s="344"/>
      <c r="S123" s="387"/>
      <c r="T123" s="426"/>
      <c r="U123" s="341"/>
      <c r="V123" s="341"/>
      <c r="W123" s="426"/>
      <c r="X123" s="341"/>
      <c r="Y123" s="426"/>
      <c r="Z123" s="426"/>
      <c r="AA123" s="341"/>
      <c r="AB123" s="426"/>
      <c r="AC123" s="427"/>
      <c r="AT123" s="215"/>
    </row>
    <row r="124" spans="1:46" s="214" customFormat="1" ht="13" customHeight="1">
      <c r="A124" s="213"/>
      <c r="B124" s="175"/>
      <c r="C124" s="176"/>
      <c r="D124" s="177"/>
      <c r="E124" s="178"/>
      <c r="F124" s="318" t="str">
        <f t="shared" si="21"/>
        <v>0</v>
      </c>
      <c r="G124" s="153"/>
      <c r="H124" s="167"/>
      <c r="I124" s="167"/>
      <c r="J124" s="160" t="str">
        <f t="shared" si="22"/>
        <v>0</v>
      </c>
      <c r="K124" s="305">
        <f t="shared" si="23"/>
        <v>0</v>
      </c>
      <c r="M124" s="376"/>
      <c r="O124" s="366"/>
      <c r="P124" s="367"/>
      <c r="Q124" s="366"/>
      <c r="R124" s="344"/>
      <c r="S124" s="387"/>
      <c r="T124" s="426"/>
      <c r="U124" s="341"/>
      <c r="V124" s="341"/>
      <c r="W124" s="426"/>
      <c r="X124" s="341"/>
      <c r="Y124" s="426"/>
      <c r="Z124" s="426"/>
      <c r="AA124" s="341"/>
      <c r="AB124" s="426"/>
      <c r="AC124" s="427"/>
      <c r="AT124" s="215"/>
    </row>
    <row r="125" spans="1:46" s="214" customFormat="1" ht="2" customHeight="1">
      <c r="A125" s="213"/>
      <c r="B125" s="237"/>
      <c r="C125" s="238"/>
      <c r="D125" s="239"/>
      <c r="E125" s="234"/>
      <c r="F125" s="308"/>
      <c r="G125" s="240"/>
      <c r="H125" s="235"/>
      <c r="I125" s="235"/>
      <c r="J125" s="235"/>
      <c r="K125" s="312"/>
      <c r="M125" s="399"/>
      <c r="O125" s="368"/>
      <c r="P125" s="369"/>
      <c r="Q125" s="368"/>
      <c r="R125" s="404"/>
      <c r="S125" s="385"/>
      <c r="T125" s="434"/>
      <c r="U125" s="470"/>
      <c r="V125" s="470"/>
      <c r="W125" s="434"/>
      <c r="X125" s="470"/>
      <c r="Y125" s="434"/>
      <c r="Z125" s="434"/>
      <c r="AA125" s="470"/>
      <c r="AB125" s="434"/>
      <c r="AC125" s="435"/>
      <c r="AT125" s="215"/>
    </row>
    <row r="126" spans="1:46" s="253" customFormat="1" ht="15" customHeight="1" thickBot="1">
      <c r="A126" s="251"/>
      <c r="B126" s="244"/>
      <c r="C126" s="245" t="s">
        <v>37</v>
      </c>
      <c r="D126" s="255">
        <f>SUM(D117:D125)</f>
        <v>0</v>
      </c>
      <c r="E126" s="256">
        <f>SUM(E117:E125)</f>
        <v>0</v>
      </c>
      <c r="F126" s="307">
        <f>IF(D126&lt;&gt;0, IF(G126&lt;&gt;"",SUM(D126-G126),(IF(D126=0,0,SUM(D126-E126)))),0)</f>
        <v>0</v>
      </c>
      <c r="G126" s="247" t="str">
        <f>IF(SUM(G117:G125)&lt;&gt;0,SUM(E126,J126),"")</f>
        <v/>
      </c>
      <c r="H126" s="255">
        <f>SUM(H117:H125)</f>
        <v>0</v>
      </c>
      <c r="I126" s="257"/>
      <c r="J126" s="252">
        <f>SUM(J117:J125)</f>
        <v>0</v>
      </c>
      <c r="K126" s="313">
        <f>SUM(K117:K125)</f>
        <v>0</v>
      </c>
      <c r="M126" s="396"/>
      <c r="O126" s="370"/>
      <c r="P126" s="371"/>
      <c r="Q126" s="370"/>
      <c r="R126" s="405"/>
      <c r="S126" s="386"/>
      <c r="T126" s="436"/>
      <c r="U126" s="471"/>
      <c r="V126" s="471"/>
      <c r="W126" s="436"/>
      <c r="X126" s="471"/>
      <c r="Y126" s="436"/>
      <c r="Z126" s="436"/>
      <c r="AA126" s="471"/>
      <c r="AB126" s="436"/>
      <c r="AC126" s="437"/>
      <c r="AT126" s="254"/>
    </row>
    <row r="127" spans="1:46" s="214" customFormat="1">
      <c r="A127" s="213"/>
      <c r="B127" s="162"/>
      <c r="C127" s="162"/>
      <c r="D127" s="207"/>
      <c r="E127" s="210"/>
      <c r="F127" s="210"/>
      <c r="G127" s="207"/>
      <c r="H127" s="211"/>
      <c r="I127" s="211"/>
      <c r="J127" s="211"/>
      <c r="K127" s="212"/>
      <c r="M127" s="395"/>
      <c r="O127" s="368"/>
      <c r="P127" s="369"/>
      <c r="Q127" s="368"/>
      <c r="R127" s="404"/>
      <c r="S127" s="385"/>
      <c r="T127" s="434"/>
      <c r="U127" s="470"/>
      <c r="V127" s="470"/>
      <c r="W127" s="434"/>
      <c r="X127" s="470"/>
      <c r="Y127" s="434"/>
      <c r="Z127" s="434"/>
      <c r="AA127" s="470"/>
      <c r="AB127" s="434"/>
      <c r="AC127" s="435"/>
      <c r="AT127" s="215"/>
    </row>
    <row r="128" spans="1:46" s="214" customFormat="1" ht="16" thickBot="1">
      <c r="A128" s="213"/>
      <c r="B128" s="162"/>
      <c r="C128" s="162"/>
      <c r="D128" s="207"/>
      <c r="E128" s="210"/>
      <c r="F128" s="210"/>
      <c r="G128" s="211"/>
      <c r="H128" s="212"/>
      <c r="I128" s="212"/>
      <c r="J128" s="212"/>
      <c r="K128" s="211"/>
      <c r="M128" s="395"/>
      <c r="O128" s="362"/>
      <c r="P128" s="363"/>
      <c r="Q128" s="362"/>
      <c r="R128" s="404"/>
      <c r="S128" s="385"/>
      <c r="T128" s="434"/>
      <c r="U128" s="470"/>
      <c r="V128" s="470"/>
      <c r="W128" s="434"/>
      <c r="X128" s="470"/>
      <c r="Y128" s="434"/>
      <c r="Z128" s="434"/>
      <c r="AA128" s="470"/>
      <c r="AB128" s="434"/>
      <c r="AC128" s="435"/>
      <c r="AT128" s="215"/>
    </row>
    <row r="129" spans="1:46" s="214" customFormat="1" ht="16" thickBot="1">
      <c r="A129" s="271">
        <v>8</v>
      </c>
      <c r="B129" s="179" t="s">
        <v>11</v>
      </c>
      <c r="C129" s="270" t="s">
        <v>60</v>
      </c>
      <c r="D129" s="484"/>
      <c r="E129" s="485"/>
      <c r="F129" s="485"/>
      <c r="G129" s="485"/>
      <c r="H129" s="485"/>
      <c r="I129" s="485"/>
      <c r="J129" s="485"/>
      <c r="K129" s="486"/>
      <c r="M129" s="395"/>
      <c r="O129" s="362"/>
      <c r="P129" s="363"/>
      <c r="Q129" s="362"/>
      <c r="R129" s="404"/>
      <c r="S129" s="385"/>
      <c r="T129" s="434"/>
      <c r="U129" s="470"/>
      <c r="V129" s="470"/>
      <c r="W129" s="434"/>
      <c r="X129" s="470"/>
      <c r="Y129" s="434"/>
      <c r="Z129" s="434"/>
      <c r="AA129" s="470"/>
      <c r="AB129" s="434"/>
      <c r="AC129" s="435"/>
      <c r="AT129" s="215"/>
    </row>
    <row r="130" spans="1:46" s="253" customFormat="1" ht="16" thickBot="1">
      <c r="B130" s="269" t="s">
        <v>59</v>
      </c>
      <c r="C130" s="261" t="s">
        <v>56</v>
      </c>
      <c r="D130" s="262" t="str">
        <f>IF($C$1=$BE$6,$BE$10,IF($C$1=$BE$11,$BE$11,IF($C$1=$BE$9,$BE$9, $BE$10)))</f>
        <v>PY ACTUAL</v>
      </c>
      <c r="E130" s="262" t="s">
        <v>90</v>
      </c>
      <c r="F130" s="263" t="s">
        <v>91</v>
      </c>
      <c r="G130" s="263" t="s">
        <v>81</v>
      </c>
      <c r="H130" s="262" t="s">
        <v>92</v>
      </c>
      <c r="I130" s="264"/>
      <c r="J130" s="264" t="s">
        <v>94</v>
      </c>
      <c r="K130" s="265" t="s">
        <v>93</v>
      </c>
      <c r="M130" s="393" t="s">
        <v>57</v>
      </c>
      <c r="O130" s="328" t="s">
        <v>111</v>
      </c>
      <c r="P130" s="320" t="s">
        <v>107</v>
      </c>
      <c r="Q130" s="324" t="s">
        <v>108</v>
      </c>
      <c r="R130" s="393" t="s">
        <v>100</v>
      </c>
      <c r="S130" s="379"/>
      <c r="T130" s="421" t="s">
        <v>117</v>
      </c>
      <c r="U130" s="466" t="s">
        <v>118</v>
      </c>
      <c r="V130" s="466" t="s">
        <v>119</v>
      </c>
      <c r="W130" s="422" t="s">
        <v>120</v>
      </c>
      <c r="X130" s="466" t="s">
        <v>121</v>
      </c>
      <c r="Y130" s="422" t="s">
        <v>122</v>
      </c>
      <c r="Z130" s="422" t="s">
        <v>123</v>
      </c>
      <c r="AA130" s="466" t="s">
        <v>124</v>
      </c>
      <c r="AB130" s="422" t="s">
        <v>125</v>
      </c>
      <c r="AC130" s="430" t="s">
        <v>126</v>
      </c>
      <c r="AT130" s="254"/>
    </row>
    <row r="131" spans="1:46" s="214" customFormat="1" ht="2" customHeight="1" thickBot="1">
      <c r="A131" s="213"/>
      <c r="B131" s="231"/>
      <c r="C131" s="232"/>
      <c r="D131" s="233"/>
      <c r="E131" s="234"/>
      <c r="F131" s="223"/>
      <c r="G131" s="223"/>
      <c r="H131" s="235"/>
      <c r="I131" s="235"/>
      <c r="J131" s="224"/>
      <c r="K131" s="233"/>
      <c r="M131" s="397"/>
      <c r="O131" s="362"/>
      <c r="P131" s="363"/>
      <c r="Q131" s="362"/>
      <c r="R131" s="404"/>
      <c r="S131" s="385"/>
      <c r="T131" s="424"/>
      <c r="U131" s="467"/>
      <c r="V131" s="467"/>
      <c r="W131" s="424"/>
      <c r="X131" s="467"/>
      <c r="Y131" s="424"/>
      <c r="Z131" s="424"/>
      <c r="AA131" s="467"/>
      <c r="AB131" s="424"/>
      <c r="AC131" s="425"/>
      <c r="AT131" s="215"/>
    </row>
    <row r="132" spans="1:46" s="214" customFormat="1" ht="13" customHeight="1">
      <c r="A132" s="213"/>
      <c r="B132" s="169"/>
      <c r="C132" s="170"/>
      <c r="D132" s="171"/>
      <c r="E132" s="172"/>
      <c r="F132" s="318" t="str">
        <f t="shared" ref="F132:F138" si="24">IF(D132="","0",IF(G132&lt;&gt;0,SUM(D132-G132),SUM(D132-E132)))</f>
        <v>0</v>
      </c>
      <c r="G132" s="152"/>
      <c r="H132" s="166"/>
      <c r="I132" s="167"/>
      <c r="J132" s="160" t="str">
        <f t="shared" ref="J132:J138" si="25">IF(G132="","0",SUM(G132-E132))</f>
        <v>0</v>
      </c>
      <c r="K132" s="304">
        <f t="shared" ref="K132:K138" si="26">E132-H132</f>
        <v>0</v>
      </c>
      <c r="M132" s="376"/>
      <c r="O132" s="366"/>
      <c r="P132" s="367"/>
      <c r="Q132" s="366"/>
      <c r="R132" s="344"/>
      <c r="S132" s="387"/>
      <c r="T132" s="426"/>
      <c r="U132" s="341"/>
      <c r="V132" s="341"/>
      <c r="W132" s="426"/>
      <c r="X132" s="341"/>
      <c r="Y132" s="426"/>
      <c r="Z132" s="426"/>
      <c r="AA132" s="341"/>
      <c r="AB132" s="426"/>
      <c r="AC132" s="427"/>
      <c r="AT132" s="215"/>
    </row>
    <row r="133" spans="1:46" s="214" customFormat="1" ht="13" customHeight="1">
      <c r="A133" s="213"/>
      <c r="B133" s="169"/>
      <c r="C133" s="173"/>
      <c r="D133" s="171"/>
      <c r="E133" s="174"/>
      <c r="F133" s="318" t="str">
        <f t="shared" si="24"/>
        <v>0</v>
      </c>
      <c r="G133" s="153"/>
      <c r="H133" s="167"/>
      <c r="I133" s="167"/>
      <c r="J133" s="160" t="str">
        <f t="shared" si="25"/>
        <v>0</v>
      </c>
      <c r="K133" s="305">
        <f t="shared" si="26"/>
        <v>0</v>
      </c>
      <c r="M133" s="376"/>
      <c r="O133" s="366"/>
      <c r="P133" s="367"/>
      <c r="Q133" s="366"/>
      <c r="R133" s="344"/>
      <c r="S133" s="387"/>
      <c r="T133" s="426"/>
      <c r="U133" s="341"/>
      <c r="V133" s="341"/>
      <c r="W133" s="426"/>
      <c r="X133" s="341"/>
      <c r="Y133" s="426"/>
      <c r="Z133" s="426"/>
      <c r="AA133" s="341"/>
      <c r="AB133" s="426"/>
      <c r="AC133" s="427"/>
      <c r="AT133" s="215"/>
    </row>
    <row r="134" spans="1:46" s="214" customFormat="1" ht="13" customHeight="1">
      <c r="A134" s="213"/>
      <c r="B134" s="169"/>
      <c r="C134" s="173"/>
      <c r="D134" s="171"/>
      <c r="E134" s="174"/>
      <c r="F134" s="318" t="str">
        <f t="shared" si="24"/>
        <v>0</v>
      </c>
      <c r="G134" s="153"/>
      <c r="H134" s="167"/>
      <c r="I134" s="167"/>
      <c r="J134" s="160" t="str">
        <f t="shared" si="25"/>
        <v>0</v>
      </c>
      <c r="K134" s="305">
        <f t="shared" si="26"/>
        <v>0</v>
      </c>
      <c r="M134" s="376"/>
      <c r="O134" s="366"/>
      <c r="P134" s="367"/>
      <c r="Q134" s="366"/>
      <c r="R134" s="344"/>
      <c r="S134" s="387"/>
      <c r="T134" s="426"/>
      <c r="U134" s="341"/>
      <c r="V134" s="341"/>
      <c r="W134" s="426"/>
      <c r="X134" s="341"/>
      <c r="Y134" s="426"/>
      <c r="Z134" s="426"/>
      <c r="AA134" s="341"/>
      <c r="AB134" s="426"/>
      <c r="AC134" s="427"/>
      <c r="AT134" s="215"/>
    </row>
    <row r="135" spans="1:46" s="214" customFormat="1" ht="13" customHeight="1">
      <c r="A135" s="213"/>
      <c r="B135" s="169"/>
      <c r="C135" s="173"/>
      <c r="D135" s="171"/>
      <c r="E135" s="174"/>
      <c r="F135" s="318" t="str">
        <f t="shared" si="24"/>
        <v>0</v>
      </c>
      <c r="G135" s="153"/>
      <c r="H135" s="180"/>
      <c r="I135" s="168"/>
      <c r="J135" s="160" t="str">
        <f t="shared" si="25"/>
        <v>0</v>
      </c>
      <c r="K135" s="305">
        <f t="shared" si="26"/>
        <v>0</v>
      </c>
      <c r="M135" s="375"/>
      <c r="O135" s="349"/>
      <c r="P135" s="350"/>
      <c r="Q135" s="349"/>
      <c r="R135" s="338"/>
      <c r="S135" s="373"/>
      <c r="T135" s="426"/>
      <c r="U135" s="341"/>
      <c r="V135" s="341"/>
      <c r="W135" s="426"/>
      <c r="X135" s="341"/>
      <c r="Y135" s="426"/>
      <c r="Z135" s="426"/>
      <c r="AA135" s="341"/>
      <c r="AB135" s="426"/>
      <c r="AC135" s="427"/>
      <c r="AT135" s="215"/>
    </row>
    <row r="136" spans="1:46" s="214" customFormat="1" ht="13" customHeight="1">
      <c r="A136" s="213"/>
      <c r="B136" s="169"/>
      <c r="C136" s="173"/>
      <c r="D136" s="171"/>
      <c r="E136" s="174"/>
      <c r="F136" s="318" t="str">
        <f t="shared" si="24"/>
        <v>0</v>
      </c>
      <c r="G136" s="153"/>
      <c r="H136" s="167"/>
      <c r="I136" s="167"/>
      <c r="J136" s="160" t="str">
        <f t="shared" si="25"/>
        <v>0</v>
      </c>
      <c r="K136" s="305">
        <f t="shared" si="26"/>
        <v>0</v>
      </c>
      <c r="M136" s="375"/>
      <c r="O136" s="349"/>
      <c r="P136" s="350"/>
      <c r="Q136" s="349"/>
      <c r="R136" s="338"/>
      <c r="S136" s="373"/>
      <c r="T136" s="426"/>
      <c r="U136" s="341"/>
      <c r="V136" s="341"/>
      <c r="W136" s="426"/>
      <c r="X136" s="341"/>
      <c r="Y136" s="426"/>
      <c r="Z136" s="426"/>
      <c r="AA136" s="341"/>
      <c r="AB136" s="426"/>
      <c r="AC136" s="427"/>
      <c r="AT136" s="215"/>
    </row>
    <row r="137" spans="1:46" s="214" customFormat="1" ht="13" customHeight="1">
      <c r="A137" s="213"/>
      <c r="B137" s="169"/>
      <c r="C137" s="173"/>
      <c r="D137" s="171"/>
      <c r="E137" s="174"/>
      <c r="F137" s="318" t="str">
        <f t="shared" si="24"/>
        <v>0</v>
      </c>
      <c r="G137" s="153"/>
      <c r="H137" s="167"/>
      <c r="I137" s="167"/>
      <c r="J137" s="160" t="str">
        <f t="shared" si="25"/>
        <v>0</v>
      </c>
      <c r="K137" s="305">
        <f t="shared" si="26"/>
        <v>0</v>
      </c>
      <c r="M137" s="376"/>
      <c r="O137" s="366"/>
      <c r="P137" s="367"/>
      <c r="Q137" s="366"/>
      <c r="R137" s="344"/>
      <c r="S137" s="387"/>
      <c r="T137" s="426"/>
      <c r="U137" s="341"/>
      <c r="V137" s="341"/>
      <c r="W137" s="426"/>
      <c r="X137" s="341"/>
      <c r="Y137" s="426"/>
      <c r="Z137" s="426"/>
      <c r="AA137" s="341"/>
      <c r="AB137" s="426"/>
      <c r="AC137" s="427"/>
      <c r="AT137" s="215"/>
    </row>
    <row r="138" spans="1:46" s="214" customFormat="1" ht="13" customHeight="1">
      <c r="A138" s="213"/>
      <c r="B138" s="175"/>
      <c r="C138" s="176"/>
      <c r="D138" s="177"/>
      <c r="E138" s="178"/>
      <c r="F138" s="318" t="str">
        <f t="shared" si="24"/>
        <v>0</v>
      </c>
      <c r="G138" s="153"/>
      <c r="H138" s="167"/>
      <c r="I138" s="167"/>
      <c r="J138" s="160" t="str">
        <f t="shared" si="25"/>
        <v>0</v>
      </c>
      <c r="K138" s="305">
        <f t="shared" si="26"/>
        <v>0</v>
      </c>
      <c r="M138" s="376"/>
      <c r="O138" s="366"/>
      <c r="P138" s="367"/>
      <c r="Q138" s="366"/>
      <c r="R138" s="344"/>
      <c r="S138" s="387"/>
      <c r="T138" s="426"/>
      <c r="U138" s="341"/>
      <c r="V138" s="341"/>
      <c r="W138" s="426"/>
      <c r="X138" s="341"/>
      <c r="Y138" s="426"/>
      <c r="Z138" s="426"/>
      <c r="AA138" s="341"/>
      <c r="AB138" s="426"/>
      <c r="AC138" s="427"/>
      <c r="AT138" s="215"/>
    </row>
    <row r="139" spans="1:46" s="214" customFormat="1" ht="2" customHeight="1">
      <c r="A139" s="213"/>
      <c r="B139" s="237"/>
      <c r="C139" s="238"/>
      <c r="D139" s="239"/>
      <c r="E139" s="234"/>
      <c r="F139" s="308"/>
      <c r="G139" s="240"/>
      <c r="H139" s="235"/>
      <c r="I139" s="235"/>
      <c r="J139" s="235"/>
      <c r="K139" s="312"/>
      <c r="M139" s="395"/>
      <c r="O139" s="368"/>
      <c r="P139" s="369"/>
      <c r="Q139" s="368"/>
      <c r="R139" s="404"/>
      <c r="S139" s="385"/>
      <c r="T139" s="434"/>
      <c r="U139" s="470"/>
      <c r="V139" s="470"/>
      <c r="W139" s="434"/>
      <c r="X139" s="470"/>
      <c r="Y139" s="434"/>
      <c r="Z139" s="434"/>
      <c r="AA139" s="470"/>
      <c r="AB139" s="434"/>
      <c r="AC139" s="435"/>
      <c r="AT139" s="215"/>
    </row>
    <row r="140" spans="1:46" s="253" customFormat="1" ht="15" customHeight="1" thickBot="1">
      <c r="A140" s="251"/>
      <c r="B140" s="244"/>
      <c r="C140" s="245" t="s">
        <v>36</v>
      </c>
      <c r="D140" s="255">
        <f>SUM(D131:D139)</f>
        <v>0</v>
      </c>
      <c r="E140" s="256">
        <f>SUM(E131:E139)</f>
        <v>0</v>
      </c>
      <c r="F140" s="307">
        <f>IF(D140&lt;&gt;0, IF(G140&lt;&gt;"",SUM(D140-G140),(IF(D140=0,0,SUM(D140-E140)))),0)</f>
        <v>0</v>
      </c>
      <c r="G140" s="247" t="str">
        <f>IF(SUM(G131:G139)&lt;&gt;0,SUM(E140,J140),"")</f>
        <v/>
      </c>
      <c r="H140" s="255">
        <f>SUM(H131:H139)</f>
        <v>0</v>
      </c>
      <c r="I140" s="257"/>
      <c r="J140" s="252">
        <f>SUM(J131:J139)</f>
        <v>0</v>
      </c>
      <c r="K140" s="313">
        <f>SUM(K131:K139)</f>
        <v>0</v>
      </c>
      <c r="M140" s="396"/>
      <c r="O140" s="370"/>
      <c r="P140" s="371"/>
      <c r="Q140" s="370"/>
      <c r="R140" s="405"/>
      <c r="S140" s="386"/>
      <c r="T140" s="436"/>
      <c r="U140" s="471"/>
      <c r="V140" s="471"/>
      <c r="W140" s="436"/>
      <c r="X140" s="471"/>
      <c r="Y140" s="436"/>
      <c r="Z140" s="436"/>
      <c r="AA140" s="471"/>
      <c r="AB140" s="436"/>
      <c r="AC140" s="437"/>
      <c r="AT140" s="254"/>
    </row>
    <row r="141" spans="1:46" s="214" customFormat="1">
      <c r="A141" s="213"/>
      <c r="B141" s="162"/>
      <c r="C141" s="162"/>
      <c r="D141" s="207"/>
      <c r="E141" s="210"/>
      <c r="F141" s="210"/>
      <c r="G141" s="207"/>
      <c r="H141" s="211"/>
      <c r="I141" s="211"/>
      <c r="J141" s="211"/>
      <c r="K141" s="212"/>
      <c r="M141" s="395"/>
      <c r="O141" s="368"/>
      <c r="P141" s="369"/>
      <c r="Q141" s="368"/>
      <c r="R141" s="404"/>
      <c r="S141" s="385"/>
      <c r="T141" s="434"/>
      <c r="U141" s="470"/>
      <c r="V141" s="470"/>
      <c r="W141" s="434"/>
      <c r="X141" s="470"/>
      <c r="Y141" s="434"/>
      <c r="Z141" s="434"/>
      <c r="AA141" s="470"/>
      <c r="AB141" s="434"/>
      <c r="AC141" s="435"/>
      <c r="AT141" s="215"/>
    </row>
    <row r="142" spans="1:46" s="214" customFormat="1" ht="16" thickBot="1">
      <c r="A142" s="213"/>
      <c r="B142" s="162"/>
      <c r="C142" s="162"/>
      <c r="D142" s="207"/>
      <c r="E142" s="210"/>
      <c r="F142" s="210"/>
      <c r="G142" s="211"/>
      <c r="H142" s="212"/>
      <c r="I142" s="212"/>
      <c r="J142" s="212"/>
      <c r="K142" s="211"/>
      <c r="M142" s="395"/>
      <c r="O142" s="362"/>
      <c r="P142" s="363"/>
      <c r="Q142" s="362"/>
      <c r="R142" s="404"/>
      <c r="S142" s="385"/>
      <c r="T142" s="434"/>
      <c r="U142" s="470"/>
      <c r="V142" s="470"/>
      <c r="W142" s="434"/>
      <c r="X142" s="470"/>
      <c r="Y142" s="434"/>
      <c r="Z142" s="434"/>
      <c r="AA142" s="470"/>
      <c r="AB142" s="434"/>
      <c r="AC142" s="435"/>
      <c r="AT142" s="215"/>
    </row>
    <row r="143" spans="1:46" s="214" customFormat="1" ht="16" thickBot="1">
      <c r="A143" s="271">
        <v>9</v>
      </c>
      <c r="B143" s="179" t="s">
        <v>28</v>
      </c>
      <c r="C143" s="270" t="s">
        <v>60</v>
      </c>
      <c r="D143" s="484"/>
      <c r="E143" s="485"/>
      <c r="F143" s="485"/>
      <c r="G143" s="485"/>
      <c r="H143" s="485"/>
      <c r="I143" s="485"/>
      <c r="J143" s="485"/>
      <c r="K143" s="486"/>
      <c r="M143" s="395"/>
      <c r="O143" s="362"/>
      <c r="P143" s="363"/>
      <c r="Q143" s="362"/>
      <c r="R143" s="404"/>
      <c r="S143" s="385"/>
      <c r="T143" s="434"/>
      <c r="U143" s="470"/>
      <c r="V143" s="470"/>
      <c r="W143" s="434"/>
      <c r="X143" s="470"/>
      <c r="Y143" s="434"/>
      <c r="Z143" s="434"/>
      <c r="AA143" s="470"/>
      <c r="AB143" s="434"/>
      <c r="AC143" s="435"/>
      <c r="AT143" s="215"/>
    </row>
    <row r="144" spans="1:46" s="253" customFormat="1" ht="16" thickBot="1">
      <c r="B144" s="269" t="s">
        <v>59</v>
      </c>
      <c r="C144" s="261" t="s">
        <v>56</v>
      </c>
      <c r="D144" s="262" t="str">
        <f>IF($C$1=$BE$6,$BE$10,IF($C$1=$BE$11,$BE$11,IF($C$1=$BE$9,$BE$9, $BE$10)))</f>
        <v>PY ACTUAL</v>
      </c>
      <c r="E144" s="262" t="s">
        <v>90</v>
      </c>
      <c r="F144" s="263" t="s">
        <v>91</v>
      </c>
      <c r="G144" s="263" t="s">
        <v>81</v>
      </c>
      <c r="H144" s="262" t="s">
        <v>92</v>
      </c>
      <c r="I144" s="264"/>
      <c r="J144" s="264" t="s">
        <v>94</v>
      </c>
      <c r="K144" s="265" t="s">
        <v>93</v>
      </c>
      <c r="M144" s="393" t="s">
        <v>57</v>
      </c>
      <c r="O144" s="328" t="s">
        <v>111</v>
      </c>
      <c r="P144" s="320" t="s">
        <v>107</v>
      </c>
      <c r="Q144" s="324" t="s">
        <v>108</v>
      </c>
      <c r="R144" s="393" t="s">
        <v>100</v>
      </c>
      <c r="S144" s="379"/>
      <c r="T144" s="421" t="s">
        <v>117</v>
      </c>
      <c r="U144" s="466" t="s">
        <v>118</v>
      </c>
      <c r="V144" s="466" t="s">
        <v>119</v>
      </c>
      <c r="W144" s="422" t="s">
        <v>120</v>
      </c>
      <c r="X144" s="466" t="s">
        <v>121</v>
      </c>
      <c r="Y144" s="422" t="s">
        <v>122</v>
      </c>
      <c r="Z144" s="422" t="s">
        <v>123</v>
      </c>
      <c r="AA144" s="466" t="s">
        <v>124</v>
      </c>
      <c r="AB144" s="422" t="s">
        <v>125</v>
      </c>
      <c r="AC144" s="430" t="s">
        <v>126</v>
      </c>
      <c r="AT144" s="254"/>
    </row>
    <row r="145" spans="1:46" s="214" customFormat="1" ht="2" customHeight="1" thickBot="1">
      <c r="A145" s="213"/>
      <c r="B145" s="231"/>
      <c r="C145" s="232"/>
      <c r="D145" s="233"/>
      <c r="E145" s="234"/>
      <c r="F145" s="308"/>
      <c r="G145" s="223"/>
      <c r="H145" s="235"/>
      <c r="I145" s="235"/>
      <c r="J145" s="224"/>
      <c r="K145" s="233"/>
      <c r="M145" s="397"/>
      <c r="O145" s="362"/>
      <c r="P145" s="363"/>
      <c r="Q145" s="362"/>
      <c r="R145" s="404"/>
      <c r="S145" s="385"/>
      <c r="T145" s="424"/>
      <c r="U145" s="467"/>
      <c r="V145" s="467"/>
      <c r="W145" s="424"/>
      <c r="X145" s="467"/>
      <c r="Y145" s="424"/>
      <c r="Z145" s="424"/>
      <c r="AA145" s="467"/>
      <c r="AB145" s="424"/>
      <c r="AC145" s="425"/>
      <c r="AT145" s="215"/>
    </row>
    <row r="146" spans="1:46" s="214" customFormat="1" ht="13" customHeight="1">
      <c r="A146" s="213"/>
      <c r="B146" s="169"/>
      <c r="C146" s="170"/>
      <c r="D146" s="171"/>
      <c r="E146" s="172"/>
      <c r="F146" s="318" t="str">
        <f t="shared" ref="F146:F154" si="27">IF(D146="","0",IF(G146&lt;&gt;0,SUM(D146-G146),SUM(D146-E146)))</f>
        <v>0</v>
      </c>
      <c r="G146" s="152"/>
      <c r="H146" s="166"/>
      <c r="I146" s="167"/>
      <c r="J146" s="160" t="str">
        <f t="shared" ref="J146:J154" si="28">IF(G146="","0",SUM(G146-E146))</f>
        <v>0</v>
      </c>
      <c r="K146" s="304">
        <f t="shared" ref="K146:K154" si="29">E146-H146</f>
        <v>0</v>
      </c>
      <c r="M146" s="376"/>
      <c r="O146" s="366"/>
      <c r="P146" s="367"/>
      <c r="Q146" s="366"/>
      <c r="R146" s="344"/>
      <c r="S146" s="387"/>
      <c r="T146" s="426"/>
      <c r="U146" s="341"/>
      <c r="V146" s="341"/>
      <c r="W146" s="426"/>
      <c r="X146" s="341"/>
      <c r="Y146" s="426"/>
      <c r="Z146" s="426"/>
      <c r="AA146" s="341"/>
      <c r="AB146" s="426"/>
      <c r="AC146" s="427"/>
      <c r="AT146" s="215"/>
    </row>
    <row r="147" spans="1:46" s="214" customFormat="1" ht="13" customHeight="1">
      <c r="A147" s="213"/>
      <c r="B147" s="169"/>
      <c r="C147" s="173"/>
      <c r="D147" s="171"/>
      <c r="E147" s="174"/>
      <c r="F147" s="318" t="str">
        <f t="shared" si="27"/>
        <v>0</v>
      </c>
      <c r="G147" s="153"/>
      <c r="H147" s="167"/>
      <c r="I147" s="167"/>
      <c r="J147" s="160" t="str">
        <f t="shared" si="28"/>
        <v>0</v>
      </c>
      <c r="K147" s="305">
        <f t="shared" si="29"/>
        <v>0</v>
      </c>
      <c r="M147" s="376"/>
      <c r="O147" s="366"/>
      <c r="P147" s="367"/>
      <c r="Q147" s="366"/>
      <c r="R147" s="344"/>
      <c r="S147" s="387"/>
      <c r="T147" s="426"/>
      <c r="U147" s="341"/>
      <c r="V147" s="341"/>
      <c r="W147" s="426"/>
      <c r="X147" s="341"/>
      <c r="Y147" s="426"/>
      <c r="Z147" s="426"/>
      <c r="AA147" s="341"/>
      <c r="AB147" s="426"/>
      <c r="AC147" s="427"/>
      <c r="AT147" s="215"/>
    </row>
    <row r="148" spans="1:46" s="214" customFormat="1" ht="13" customHeight="1">
      <c r="A148" s="213"/>
      <c r="B148" s="169"/>
      <c r="C148" s="173"/>
      <c r="D148" s="171"/>
      <c r="E148" s="174"/>
      <c r="F148" s="318" t="str">
        <f t="shared" si="27"/>
        <v>0</v>
      </c>
      <c r="G148" s="153"/>
      <c r="H148" s="167"/>
      <c r="I148" s="167"/>
      <c r="J148" s="160" t="str">
        <f t="shared" si="28"/>
        <v>0</v>
      </c>
      <c r="K148" s="305">
        <f t="shared" si="29"/>
        <v>0</v>
      </c>
      <c r="M148" s="376"/>
      <c r="O148" s="366"/>
      <c r="P148" s="367"/>
      <c r="Q148" s="366"/>
      <c r="R148" s="344"/>
      <c r="S148" s="387"/>
      <c r="T148" s="426"/>
      <c r="U148" s="341"/>
      <c r="V148" s="341"/>
      <c r="W148" s="426"/>
      <c r="X148" s="341"/>
      <c r="Y148" s="426"/>
      <c r="Z148" s="426"/>
      <c r="AA148" s="341"/>
      <c r="AB148" s="426"/>
      <c r="AC148" s="427"/>
      <c r="AT148" s="215"/>
    </row>
    <row r="149" spans="1:46" s="214" customFormat="1" ht="13" customHeight="1">
      <c r="A149" s="213"/>
      <c r="B149" s="169"/>
      <c r="C149" s="173"/>
      <c r="D149" s="171"/>
      <c r="E149" s="174"/>
      <c r="F149" s="318" t="str">
        <f t="shared" si="27"/>
        <v>0</v>
      </c>
      <c r="G149" s="153"/>
      <c r="H149" s="167"/>
      <c r="I149" s="167"/>
      <c r="J149" s="160" t="str">
        <f t="shared" si="28"/>
        <v>0</v>
      </c>
      <c r="K149" s="305">
        <f t="shared" si="29"/>
        <v>0</v>
      </c>
      <c r="M149" s="376"/>
      <c r="O149" s="366"/>
      <c r="P149" s="367"/>
      <c r="Q149" s="366"/>
      <c r="R149" s="344"/>
      <c r="S149" s="387"/>
      <c r="T149" s="426"/>
      <c r="U149" s="341"/>
      <c r="V149" s="341"/>
      <c r="W149" s="426"/>
      <c r="X149" s="341"/>
      <c r="Y149" s="426"/>
      <c r="Z149" s="426"/>
      <c r="AA149" s="341"/>
      <c r="AB149" s="426"/>
      <c r="AC149" s="427"/>
      <c r="AT149" s="215"/>
    </row>
    <row r="150" spans="1:46" s="214" customFormat="1" ht="13" customHeight="1">
      <c r="A150" s="213"/>
      <c r="B150" s="169"/>
      <c r="C150" s="173"/>
      <c r="D150" s="171"/>
      <c r="E150" s="174"/>
      <c r="F150" s="318" t="str">
        <f t="shared" si="27"/>
        <v>0</v>
      </c>
      <c r="G150" s="153"/>
      <c r="H150" s="167"/>
      <c r="I150" s="167"/>
      <c r="J150" s="160" t="str">
        <f t="shared" si="28"/>
        <v>0</v>
      </c>
      <c r="K150" s="305">
        <f t="shared" si="29"/>
        <v>0</v>
      </c>
      <c r="M150" s="376"/>
      <c r="O150" s="366"/>
      <c r="P150" s="367"/>
      <c r="Q150" s="366"/>
      <c r="R150" s="344"/>
      <c r="S150" s="387"/>
      <c r="T150" s="426"/>
      <c r="U150" s="341"/>
      <c r="V150" s="341"/>
      <c r="W150" s="426"/>
      <c r="X150" s="341"/>
      <c r="Y150" s="426"/>
      <c r="Z150" s="426"/>
      <c r="AA150" s="341"/>
      <c r="AB150" s="426"/>
      <c r="AC150" s="427"/>
      <c r="AT150" s="215"/>
    </row>
    <row r="151" spans="1:46" s="214" customFormat="1" ht="13" customHeight="1">
      <c r="A151" s="213"/>
      <c r="B151" s="169"/>
      <c r="C151" s="173"/>
      <c r="D151" s="171"/>
      <c r="E151" s="174"/>
      <c r="F151" s="318" t="str">
        <f t="shared" si="27"/>
        <v>0</v>
      </c>
      <c r="G151" s="153"/>
      <c r="H151" s="180"/>
      <c r="I151" s="168"/>
      <c r="J151" s="160" t="str">
        <f t="shared" si="28"/>
        <v>0</v>
      </c>
      <c r="K151" s="305">
        <f t="shared" si="29"/>
        <v>0</v>
      </c>
      <c r="M151" s="375"/>
      <c r="O151" s="349"/>
      <c r="P151" s="350"/>
      <c r="Q151" s="349"/>
      <c r="R151" s="338"/>
      <c r="S151" s="373"/>
      <c r="T151" s="426"/>
      <c r="U151" s="341"/>
      <c r="V151" s="341"/>
      <c r="W151" s="426"/>
      <c r="X151" s="341"/>
      <c r="Y151" s="426"/>
      <c r="Z151" s="426"/>
      <c r="AA151" s="341"/>
      <c r="AB151" s="426"/>
      <c r="AC151" s="427"/>
      <c r="AT151" s="215"/>
    </row>
    <row r="152" spans="1:46" s="214" customFormat="1" ht="13" customHeight="1">
      <c r="A152" s="213"/>
      <c r="B152" s="169"/>
      <c r="C152" s="173"/>
      <c r="D152" s="171"/>
      <c r="E152" s="174"/>
      <c r="F152" s="318" t="str">
        <f t="shared" si="27"/>
        <v>0</v>
      </c>
      <c r="G152" s="153"/>
      <c r="H152" s="167"/>
      <c r="I152" s="167"/>
      <c r="J152" s="160" t="str">
        <f t="shared" si="28"/>
        <v>0</v>
      </c>
      <c r="K152" s="305">
        <f t="shared" si="29"/>
        <v>0</v>
      </c>
      <c r="M152" s="375"/>
      <c r="O152" s="349"/>
      <c r="P152" s="350"/>
      <c r="Q152" s="349"/>
      <c r="R152" s="338"/>
      <c r="S152" s="373"/>
      <c r="T152" s="426"/>
      <c r="U152" s="341"/>
      <c r="V152" s="341"/>
      <c r="W152" s="426"/>
      <c r="X152" s="341"/>
      <c r="Y152" s="426"/>
      <c r="Z152" s="426"/>
      <c r="AA152" s="341"/>
      <c r="AB152" s="426"/>
      <c r="AC152" s="427"/>
      <c r="AT152" s="215"/>
    </row>
    <row r="153" spans="1:46" s="214" customFormat="1" ht="13" customHeight="1">
      <c r="A153" s="213"/>
      <c r="B153" s="169"/>
      <c r="C153" s="173"/>
      <c r="D153" s="171"/>
      <c r="E153" s="174"/>
      <c r="F153" s="318" t="str">
        <f t="shared" si="27"/>
        <v>0</v>
      </c>
      <c r="G153" s="153"/>
      <c r="H153" s="167"/>
      <c r="I153" s="167"/>
      <c r="J153" s="160" t="str">
        <f t="shared" si="28"/>
        <v>0</v>
      </c>
      <c r="K153" s="305">
        <f t="shared" si="29"/>
        <v>0</v>
      </c>
      <c r="M153" s="376"/>
      <c r="O153" s="366"/>
      <c r="P153" s="367"/>
      <c r="Q153" s="366"/>
      <c r="R153" s="344"/>
      <c r="S153" s="387"/>
      <c r="T153" s="426"/>
      <c r="U153" s="341"/>
      <c r="V153" s="341"/>
      <c r="W153" s="426"/>
      <c r="X153" s="341"/>
      <c r="Y153" s="426"/>
      <c r="Z153" s="426"/>
      <c r="AA153" s="341"/>
      <c r="AB153" s="426"/>
      <c r="AC153" s="427"/>
      <c r="AT153" s="215"/>
    </row>
    <row r="154" spans="1:46" s="214" customFormat="1" ht="13" customHeight="1">
      <c r="A154" s="213"/>
      <c r="B154" s="175"/>
      <c r="C154" s="176"/>
      <c r="D154" s="177"/>
      <c r="E154" s="178"/>
      <c r="F154" s="318" t="str">
        <f t="shared" si="27"/>
        <v>0</v>
      </c>
      <c r="G154" s="153"/>
      <c r="H154" s="167"/>
      <c r="I154" s="167"/>
      <c r="J154" s="160" t="str">
        <f t="shared" si="28"/>
        <v>0</v>
      </c>
      <c r="K154" s="305">
        <f t="shared" si="29"/>
        <v>0</v>
      </c>
      <c r="M154" s="376"/>
      <c r="O154" s="366"/>
      <c r="P154" s="367"/>
      <c r="Q154" s="366"/>
      <c r="R154" s="344"/>
      <c r="S154" s="387"/>
      <c r="T154" s="426"/>
      <c r="U154" s="341"/>
      <c r="V154" s="341"/>
      <c r="W154" s="426"/>
      <c r="X154" s="341"/>
      <c r="Y154" s="426"/>
      <c r="Z154" s="426"/>
      <c r="AA154" s="341"/>
      <c r="AB154" s="426"/>
      <c r="AC154" s="427"/>
      <c r="AT154" s="215"/>
    </row>
    <row r="155" spans="1:46" s="214" customFormat="1" ht="2" customHeight="1">
      <c r="A155" s="213"/>
      <c r="B155" s="237"/>
      <c r="C155" s="238"/>
      <c r="D155" s="239"/>
      <c r="E155" s="234"/>
      <c r="F155" s="308"/>
      <c r="G155" s="240"/>
      <c r="H155" s="235"/>
      <c r="I155" s="235"/>
      <c r="J155" s="224"/>
      <c r="K155" s="312"/>
      <c r="M155" s="395"/>
      <c r="O155" s="368"/>
      <c r="P155" s="369"/>
      <c r="Q155" s="368"/>
      <c r="R155" s="404"/>
      <c r="S155" s="385"/>
      <c r="T155" s="434"/>
      <c r="U155" s="470"/>
      <c r="V155" s="470"/>
      <c r="W155" s="434"/>
      <c r="X155" s="470"/>
      <c r="Y155" s="434"/>
      <c r="Z155" s="434"/>
      <c r="AA155" s="470"/>
      <c r="AB155" s="434"/>
      <c r="AC155" s="435"/>
      <c r="AT155" s="215"/>
    </row>
    <row r="156" spans="1:46" s="253" customFormat="1" ht="15" customHeight="1" thickBot="1">
      <c r="A156" s="251"/>
      <c r="B156" s="244"/>
      <c r="C156" s="245" t="s">
        <v>35</v>
      </c>
      <c r="D156" s="255">
        <f>SUM(D145:D155)</f>
        <v>0</v>
      </c>
      <c r="E156" s="256">
        <f>SUM(E145:E155)</f>
        <v>0</v>
      </c>
      <c r="F156" s="307">
        <f>IF(D156&lt;&gt;0, IF(G156&lt;&gt;"",SUM(D156-G156),(IF(D156=0,0,SUM(D156-E156)))),0)</f>
        <v>0</v>
      </c>
      <c r="G156" s="247" t="str">
        <f>IF(SUM(G145:G155)&lt;&gt;0,SUM(E156,J156),"")</f>
        <v/>
      </c>
      <c r="H156" s="255">
        <f>SUM(H145:H155)</f>
        <v>0</v>
      </c>
      <c r="I156" s="257"/>
      <c r="J156" s="247">
        <f>SUM(J145:J155)</f>
        <v>0</v>
      </c>
      <c r="K156" s="313">
        <f>SUM(K145:K155)</f>
        <v>0</v>
      </c>
      <c r="M156" s="396"/>
      <c r="O156" s="370"/>
      <c r="P156" s="371"/>
      <c r="Q156" s="370"/>
      <c r="R156" s="405"/>
      <c r="S156" s="386"/>
      <c r="T156" s="436"/>
      <c r="U156" s="471"/>
      <c r="V156" s="471"/>
      <c r="W156" s="436"/>
      <c r="X156" s="471"/>
      <c r="Y156" s="436"/>
      <c r="Z156" s="436"/>
      <c r="AA156" s="471"/>
      <c r="AB156" s="436"/>
      <c r="AC156" s="437"/>
      <c r="AT156" s="254"/>
    </row>
    <row r="157" spans="1:46" s="214" customFormat="1">
      <c r="A157" s="213"/>
      <c r="B157" s="162"/>
      <c r="C157" s="162"/>
      <c r="D157" s="207"/>
      <c r="E157" s="210"/>
      <c r="F157" s="210"/>
      <c r="G157" s="207"/>
      <c r="H157" s="211"/>
      <c r="I157" s="211"/>
      <c r="J157" s="211"/>
      <c r="K157" s="212"/>
      <c r="M157" s="395"/>
      <c r="O157" s="368"/>
      <c r="P157" s="369"/>
      <c r="Q157" s="368"/>
      <c r="R157" s="404"/>
      <c r="S157" s="385"/>
      <c r="T157" s="434"/>
      <c r="U157" s="470"/>
      <c r="V157" s="470"/>
      <c r="W157" s="434"/>
      <c r="X157" s="470"/>
      <c r="Y157" s="434"/>
      <c r="Z157" s="434"/>
      <c r="AA157" s="470"/>
      <c r="AB157" s="434"/>
      <c r="AC157" s="435"/>
      <c r="AT157" s="215"/>
    </row>
    <row r="158" spans="1:46" s="214" customFormat="1" ht="16" thickBot="1">
      <c r="A158" s="213"/>
      <c r="B158" s="162"/>
      <c r="C158" s="162"/>
      <c r="D158" s="207"/>
      <c r="E158" s="210"/>
      <c r="F158" s="210"/>
      <c r="G158" s="211"/>
      <c r="H158" s="212"/>
      <c r="I158" s="212"/>
      <c r="J158" s="212"/>
      <c r="K158" s="211"/>
      <c r="M158" s="395"/>
      <c r="O158" s="362"/>
      <c r="P158" s="363"/>
      <c r="Q158" s="362"/>
      <c r="R158" s="404"/>
      <c r="S158" s="385"/>
      <c r="T158" s="434"/>
      <c r="U158" s="470"/>
      <c r="V158" s="470"/>
      <c r="W158" s="434"/>
      <c r="X158" s="470"/>
      <c r="Y158" s="434"/>
      <c r="Z158" s="434"/>
      <c r="AA158" s="470"/>
      <c r="AB158" s="434"/>
      <c r="AC158" s="435"/>
      <c r="AT158" s="215"/>
    </row>
    <row r="159" spans="1:46" s="214" customFormat="1" ht="16" thickBot="1">
      <c r="A159" s="271">
        <v>10</v>
      </c>
      <c r="B159" s="179" t="s">
        <v>49</v>
      </c>
      <c r="C159" s="270" t="s">
        <v>60</v>
      </c>
      <c r="D159" s="484"/>
      <c r="E159" s="485"/>
      <c r="F159" s="485"/>
      <c r="G159" s="485"/>
      <c r="H159" s="485"/>
      <c r="I159" s="485"/>
      <c r="J159" s="485"/>
      <c r="K159" s="486"/>
      <c r="M159" s="395"/>
      <c r="O159" s="362"/>
      <c r="P159" s="363"/>
      <c r="Q159" s="362"/>
      <c r="R159" s="404"/>
      <c r="S159" s="385"/>
      <c r="T159" s="434"/>
      <c r="U159" s="470"/>
      <c r="V159" s="470"/>
      <c r="W159" s="434"/>
      <c r="X159" s="470"/>
      <c r="Y159" s="434"/>
      <c r="Z159" s="434"/>
      <c r="AA159" s="470"/>
      <c r="AB159" s="434"/>
      <c r="AC159" s="435"/>
      <c r="AT159" s="215"/>
    </row>
    <row r="160" spans="1:46" s="253" customFormat="1" ht="16" thickBot="1">
      <c r="B160" s="269" t="s">
        <v>59</v>
      </c>
      <c r="C160" s="261" t="s">
        <v>56</v>
      </c>
      <c r="D160" s="262" t="str">
        <f>IF($C$1=$BE$6,$BE$10,IF($C$1=$BE$11,$BE$11,IF($C$1=$BE$9,$BE$9, $BE$10)))</f>
        <v>PY ACTUAL</v>
      </c>
      <c r="E160" s="262" t="s">
        <v>90</v>
      </c>
      <c r="F160" s="263" t="s">
        <v>91</v>
      </c>
      <c r="G160" s="263" t="s">
        <v>81</v>
      </c>
      <c r="H160" s="262" t="s">
        <v>92</v>
      </c>
      <c r="I160" s="264"/>
      <c r="J160" s="264" t="s">
        <v>94</v>
      </c>
      <c r="K160" s="265" t="s">
        <v>93</v>
      </c>
      <c r="M160" s="393" t="s">
        <v>57</v>
      </c>
      <c r="O160" s="328" t="s">
        <v>111</v>
      </c>
      <c r="P160" s="320" t="s">
        <v>107</v>
      </c>
      <c r="Q160" s="324" t="s">
        <v>108</v>
      </c>
      <c r="R160" s="393" t="s">
        <v>100</v>
      </c>
      <c r="S160" s="379"/>
      <c r="T160" s="438" t="s">
        <v>117</v>
      </c>
      <c r="U160" s="472" t="s">
        <v>118</v>
      </c>
      <c r="V160" s="472" t="s">
        <v>119</v>
      </c>
      <c r="W160" s="439" t="s">
        <v>120</v>
      </c>
      <c r="X160" s="472" t="s">
        <v>121</v>
      </c>
      <c r="Y160" s="439" t="s">
        <v>122</v>
      </c>
      <c r="Z160" s="439" t="s">
        <v>123</v>
      </c>
      <c r="AA160" s="472" t="s">
        <v>124</v>
      </c>
      <c r="AB160" s="439" t="s">
        <v>125</v>
      </c>
      <c r="AC160" s="440" t="s">
        <v>126</v>
      </c>
      <c r="AT160" s="254"/>
    </row>
    <row r="161" spans="1:46" s="214" customFormat="1" ht="2" customHeight="1" thickBot="1">
      <c r="A161" s="213"/>
      <c r="B161" s="231"/>
      <c r="C161" s="232"/>
      <c r="D161" s="233"/>
      <c r="E161" s="234"/>
      <c r="F161" s="308"/>
      <c r="G161" s="223"/>
      <c r="H161" s="235"/>
      <c r="I161" s="235"/>
      <c r="J161" s="224"/>
      <c r="K161" s="233"/>
      <c r="M161" s="401"/>
      <c r="O161" s="362"/>
      <c r="P161" s="363"/>
      <c r="Q161" s="362"/>
      <c r="R161" s="404"/>
      <c r="S161" s="385"/>
      <c r="T161" s="441"/>
      <c r="U161" s="473"/>
      <c r="V161" s="473"/>
      <c r="W161" s="441"/>
      <c r="X161" s="473"/>
      <c r="Y161" s="441"/>
      <c r="Z161" s="441"/>
      <c r="AA161" s="473"/>
      <c r="AB161" s="441"/>
      <c r="AC161" s="442"/>
      <c r="AT161" s="215"/>
    </row>
    <row r="162" spans="1:46" s="214" customFormat="1" ht="13" customHeight="1">
      <c r="A162" s="213"/>
      <c r="B162" s="169"/>
      <c r="C162" s="170"/>
      <c r="D162" s="171"/>
      <c r="E162" s="172"/>
      <c r="F162" s="318" t="str">
        <f t="shared" ref="F162:F168" si="30">IF(D162="","0",IF(G162&lt;&gt;0,SUM(D162-G162),SUM(D162-E162)))</f>
        <v>0</v>
      </c>
      <c r="G162" s="152"/>
      <c r="H162" s="166"/>
      <c r="I162" s="167"/>
      <c r="J162" s="160" t="str">
        <f t="shared" ref="J162:J168" si="31">IF(G162="","0",SUM(G162-E162))</f>
        <v>0</v>
      </c>
      <c r="K162" s="304">
        <f t="shared" ref="K162:K168" si="32">E162-H162</f>
        <v>0</v>
      </c>
      <c r="M162" s="376"/>
      <c r="O162" s="366"/>
      <c r="P162" s="367"/>
      <c r="Q162" s="366"/>
      <c r="R162" s="344"/>
      <c r="S162" s="387"/>
      <c r="T162" s="443"/>
      <c r="U162" s="474"/>
      <c r="V162" s="474"/>
      <c r="W162" s="444"/>
      <c r="X162" s="474"/>
      <c r="Y162" s="444"/>
      <c r="Z162" s="444"/>
      <c r="AA162" s="474"/>
      <c r="AB162" s="444"/>
      <c r="AC162" s="445"/>
      <c r="AT162" s="215"/>
    </row>
    <row r="163" spans="1:46" s="214" customFormat="1" ht="13" customHeight="1">
      <c r="A163" s="213"/>
      <c r="B163" s="169"/>
      <c r="C163" s="173"/>
      <c r="D163" s="171"/>
      <c r="E163" s="174"/>
      <c r="F163" s="318" t="str">
        <f t="shared" si="30"/>
        <v>0</v>
      </c>
      <c r="G163" s="153"/>
      <c r="H163" s="167"/>
      <c r="I163" s="167"/>
      <c r="J163" s="160" t="str">
        <f t="shared" si="31"/>
        <v>0</v>
      </c>
      <c r="K163" s="305">
        <f t="shared" si="32"/>
        <v>0</v>
      </c>
      <c r="M163" s="376"/>
      <c r="O163" s="366"/>
      <c r="P163" s="367"/>
      <c r="Q163" s="366"/>
      <c r="R163" s="344"/>
      <c r="S163" s="387"/>
      <c r="T163" s="446"/>
      <c r="U163" s="475"/>
      <c r="V163" s="475"/>
      <c r="W163" s="447"/>
      <c r="X163" s="475"/>
      <c r="Y163" s="447"/>
      <c r="Z163" s="447"/>
      <c r="AA163" s="475"/>
      <c r="AB163" s="447"/>
      <c r="AC163" s="448"/>
      <c r="AT163" s="215"/>
    </row>
    <row r="164" spans="1:46" s="214" customFormat="1" ht="13" customHeight="1">
      <c r="A164" s="213"/>
      <c r="B164" s="169"/>
      <c r="C164" s="173"/>
      <c r="D164" s="171"/>
      <c r="E164" s="174"/>
      <c r="F164" s="318" t="str">
        <f t="shared" si="30"/>
        <v>0</v>
      </c>
      <c r="G164" s="153"/>
      <c r="H164" s="167"/>
      <c r="I164" s="167"/>
      <c r="J164" s="160" t="str">
        <f t="shared" si="31"/>
        <v>0</v>
      </c>
      <c r="K164" s="305">
        <f t="shared" si="32"/>
        <v>0</v>
      </c>
      <c r="M164" s="376"/>
      <c r="O164" s="366"/>
      <c r="P164" s="367"/>
      <c r="Q164" s="366"/>
      <c r="R164" s="344"/>
      <c r="S164" s="387"/>
      <c r="T164" s="446"/>
      <c r="U164" s="475"/>
      <c r="V164" s="475"/>
      <c r="W164" s="447"/>
      <c r="X164" s="475"/>
      <c r="Y164" s="447"/>
      <c r="Z164" s="447"/>
      <c r="AA164" s="475"/>
      <c r="AB164" s="447"/>
      <c r="AC164" s="448"/>
      <c r="AT164" s="215"/>
    </row>
    <row r="165" spans="1:46" s="214" customFormat="1" ht="13" customHeight="1">
      <c r="A165" s="213"/>
      <c r="B165" s="169"/>
      <c r="C165" s="173"/>
      <c r="D165" s="171"/>
      <c r="E165" s="174"/>
      <c r="F165" s="318" t="str">
        <f t="shared" si="30"/>
        <v>0</v>
      </c>
      <c r="G165" s="153"/>
      <c r="H165" s="180"/>
      <c r="I165" s="168"/>
      <c r="J165" s="160" t="str">
        <f t="shared" si="31"/>
        <v>0</v>
      </c>
      <c r="K165" s="305">
        <f t="shared" si="32"/>
        <v>0</v>
      </c>
      <c r="M165" s="375"/>
      <c r="O165" s="349"/>
      <c r="P165" s="350"/>
      <c r="Q165" s="349"/>
      <c r="R165" s="338"/>
      <c r="S165" s="373"/>
      <c r="T165" s="446"/>
      <c r="U165" s="475"/>
      <c r="V165" s="475"/>
      <c r="W165" s="447"/>
      <c r="X165" s="475"/>
      <c r="Y165" s="447"/>
      <c r="Z165" s="447"/>
      <c r="AA165" s="475"/>
      <c r="AB165" s="447"/>
      <c r="AC165" s="448"/>
      <c r="AT165" s="215"/>
    </row>
    <row r="166" spans="1:46" s="214" customFormat="1" ht="13" customHeight="1">
      <c r="A166" s="213"/>
      <c r="B166" s="169"/>
      <c r="C166" s="173"/>
      <c r="D166" s="171"/>
      <c r="E166" s="174"/>
      <c r="F166" s="318" t="str">
        <f t="shared" si="30"/>
        <v>0</v>
      </c>
      <c r="G166" s="153"/>
      <c r="H166" s="167"/>
      <c r="I166" s="167"/>
      <c r="J166" s="160" t="str">
        <f t="shared" si="31"/>
        <v>0</v>
      </c>
      <c r="K166" s="305">
        <f t="shared" si="32"/>
        <v>0</v>
      </c>
      <c r="M166" s="375"/>
      <c r="O166" s="349"/>
      <c r="P166" s="350"/>
      <c r="Q166" s="349"/>
      <c r="R166" s="338"/>
      <c r="S166" s="373"/>
      <c r="T166" s="446"/>
      <c r="U166" s="475"/>
      <c r="V166" s="475"/>
      <c r="W166" s="447"/>
      <c r="X166" s="475"/>
      <c r="Y166" s="447"/>
      <c r="Z166" s="447"/>
      <c r="AA166" s="475"/>
      <c r="AB166" s="447"/>
      <c r="AC166" s="448"/>
      <c r="AT166" s="215"/>
    </row>
    <row r="167" spans="1:46" s="214" customFormat="1" ht="13" customHeight="1">
      <c r="A167" s="213"/>
      <c r="B167" s="169"/>
      <c r="C167" s="173"/>
      <c r="D167" s="171"/>
      <c r="E167" s="174"/>
      <c r="F167" s="318" t="str">
        <f t="shared" si="30"/>
        <v>0</v>
      </c>
      <c r="G167" s="153"/>
      <c r="H167" s="167"/>
      <c r="I167" s="167"/>
      <c r="J167" s="160" t="str">
        <f t="shared" si="31"/>
        <v>0</v>
      </c>
      <c r="K167" s="305">
        <f t="shared" si="32"/>
        <v>0</v>
      </c>
      <c r="M167" s="376"/>
      <c r="O167" s="366"/>
      <c r="P167" s="367"/>
      <c r="Q167" s="366"/>
      <c r="R167" s="344"/>
      <c r="S167" s="387"/>
      <c r="T167" s="446"/>
      <c r="U167" s="475"/>
      <c r="V167" s="475"/>
      <c r="W167" s="447"/>
      <c r="X167" s="475"/>
      <c r="Y167" s="447"/>
      <c r="Z167" s="447"/>
      <c r="AA167" s="475"/>
      <c r="AB167" s="447"/>
      <c r="AC167" s="448"/>
      <c r="AT167" s="215"/>
    </row>
    <row r="168" spans="1:46" s="214" customFormat="1" ht="13" customHeight="1">
      <c r="A168" s="213"/>
      <c r="B168" s="175"/>
      <c r="C168" s="176"/>
      <c r="D168" s="177"/>
      <c r="E168" s="178"/>
      <c r="F168" s="318" t="str">
        <f t="shared" si="30"/>
        <v>0</v>
      </c>
      <c r="G168" s="153"/>
      <c r="H168" s="167"/>
      <c r="I168" s="167"/>
      <c r="J168" s="160" t="str">
        <f t="shared" si="31"/>
        <v>0</v>
      </c>
      <c r="K168" s="305">
        <f t="shared" si="32"/>
        <v>0</v>
      </c>
      <c r="M168" s="376"/>
      <c r="O168" s="366"/>
      <c r="P168" s="367"/>
      <c r="Q168" s="366"/>
      <c r="R168" s="344"/>
      <c r="S168" s="387"/>
      <c r="T168" s="446"/>
      <c r="U168" s="475"/>
      <c r="V168" s="475"/>
      <c r="W168" s="447"/>
      <c r="X168" s="475"/>
      <c r="Y168" s="447"/>
      <c r="Z168" s="447"/>
      <c r="AA168" s="475"/>
      <c r="AB168" s="447"/>
      <c r="AC168" s="448"/>
      <c r="AT168" s="215"/>
    </row>
    <row r="169" spans="1:46" s="214" customFormat="1" ht="2" customHeight="1">
      <c r="A169" s="213"/>
      <c r="B169" s="237"/>
      <c r="C169" s="238"/>
      <c r="D169" s="239"/>
      <c r="E169" s="234"/>
      <c r="F169" s="308"/>
      <c r="G169" s="240"/>
      <c r="H169" s="235"/>
      <c r="I169" s="235"/>
      <c r="J169" s="235"/>
      <c r="K169" s="312"/>
      <c r="M169" s="399"/>
      <c r="O169" s="368"/>
      <c r="P169" s="369"/>
      <c r="Q169" s="368"/>
      <c r="R169" s="404"/>
      <c r="S169" s="385"/>
      <c r="T169" s="434"/>
      <c r="U169" s="470"/>
      <c r="V169" s="470"/>
      <c r="W169" s="434"/>
      <c r="X169" s="470"/>
      <c r="Y169" s="434"/>
      <c r="Z169" s="434"/>
      <c r="AA169" s="470"/>
      <c r="AB169" s="434"/>
      <c r="AC169" s="435"/>
      <c r="AT169" s="215"/>
    </row>
    <row r="170" spans="1:46" s="253" customFormat="1" ht="15" customHeight="1" thickBot="1">
      <c r="A170" s="251"/>
      <c r="B170" s="244"/>
      <c r="C170" s="245" t="s">
        <v>34</v>
      </c>
      <c r="D170" s="255">
        <f>SUM(D161:D169)</f>
        <v>0</v>
      </c>
      <c r="E170" s="256">
        <f>SUM(E161:E169)</f>
        <v>0</v>
      </c>
      <c r="F170" s="307">
        <f>IF(D170&lt;&gt;0, IF(G170&lt;&gt;"",SUM(D170-G170),(IF(D170=0,0,SUM(D170-E170)))),0)</f>
        <v>0</v>
      </c>
      <c r="G170" s="247" t="str">
        <f>IF(SUM(G161:G169)&lt;&gt;0,SUM(E170,J170),"")</f>
        <v/>
      </c>
      <c r="H170" s="255">
        <f>SUM(H161:H169)</f>
        <v>0</v>
      </c>
      <c r="I170" s="257"/>
      <c r="J170" s="252">
        <f>SUM(J161:J169)</f>
        <v>0</v>
      </c>
      <c r="K170" s="313">
        <f>SUM(K161:K169)</f>
        <v>0</v>
      </c>
      <c r="M170" s="396"/>
      <c r="O170" s="370"/>
      <c r="P170" s="371"/>
      <c r="Q170" s="370"/>
      <c r="R170" s="405"/>
      <c r="S170" s="386"/>
      <c r="T170" s="436"/>
      <c r="U170" s="471"/>
      <c r="V170" s="471"/>
      <c r="W170" s="436"/>
      <c r="X170" s="471"/>
      <c r="Y170" s="436"/>
      <c r="Z170" s="436"/>
      <c r="AA170" s="471"/>
      <c r="AB170" s="436"/>
      <c r="AC170" s="437"/>
      <c r="AT170" s="254"/>
    </row>
    <row r="171" spans="1:46" s="214" customFormat="1">
      <c r="A171" s="213"/>
      <c r="B171" s="162"/>
      <c r="C171" s="162"/>
      <c r="D171" s="207"/>
      <c r="E171" s="210"/>
      <c r="F171" s="210"/>
      <c r="G171" s="207"/>
      <c r="H171" s="211"/>
      <c r="I171" s="211"/>
      <c r="J171" s="211"/>
      <c r="K171" s="212"/>
      <c r="M171" s="395"/>
      <c r="O171" s="368"/>
      <c r="P171" s="369"/>
      <c r="Q171" s="368"/>
      <c r="R171" s="404"/>
      <c r="S171" s="385"/>
      <c r="T171" s="434"/>
      <c r="U171" s="470"/>
      <c r="V171" s="470"/>
      <c r="W171" s="434"/>
      <c r="X171" s="470"/>
      <c r="Y171" s="434"/>
      <c r="Z171" s="434"/>
      <c r="AA171" s="470"/>
      <c r="AB171" s="434"/>
      <c r="AC171" s="435"/>
      <c r="AT171" s="215"/>
    </row>
    <row r="172" spans="1:46" s="214" customFormat="1" ht="16" thickBot="1">
      <c r="A172" s="213"/>
      <c r="B172" s="162"/>
      <c r="C172" s="162"/>
      <c r="D172" s="207"/>
      <c r="E172" s="210"/>
      <c r="F172" s="210"/>
      <c r="G172" s="211"/>
      <c r="H172" s="212"/>
      <c r="I172" s="212"/>
      <c r="J172" s="212"/>
      <c r="K172" s="211"/>
      <c r="M172" s="395"/>
      <c r="O172" s="362"/>
      <c r="P172" s="363"/>
      <c r="Q172" s="362"/>
      <c r="R172" s="404"/>
      <c r="S172" s="385"/>
      <c r="T172" s="434"/>
      <c r="U172" s="470"/>
      <c r="V172" s="470"/>
      <c r="W172" s="434"/>
      <c r="X172" s="470"/>
      <c r="Y172" s="434"/>
      <c r="Z172" s="434"/>
      <c r="AA172" s="470"/>
      <c r="AB172" s="434"/>
      <c r="AC172" s="435"/>
      <c r="AT172" s="215"/>
    </row>
    <row r="173" spans="1:46" s="214" customFormat="1" ht="16" thickBot="1">
      <c r="A173" s="271">
        <v>11</v>
      </c>
      <c r="B173" s="179" t="s">
        <v>16</v>
      </c>
      <c r="C173" s="270" t="s">
        <v>60</v>
      </c>
      <c r="D173" s="484"/>
      <c r="E173" s="485"/>
      <c r="F173" s="485"/>
      <c r="G173" s="485"/>
      <c r="H173" s="485"/>
      <c r="I173" s="485"/>
      <c r="J173" s="485"/>
      <c r="K173" s="486"/>
      <c r="M173" s="395"/>
      <c r="O173" s="362"/>
      <c r="P173" s="363"/>
      <c r="Q173" s="362"/>
      <c r="R173" s="404"/>
      <c r="S173" s="385"/>
      <c r="T173" s="434"/>
      <c r="U173" s="470"/>
      <c r="V173" s="470"/>
      <c r="W173" s="434"/>
      <c r="X173" s="470"/>
      <c r="Y173" s="434"/>
      <c r="Z173" s="434"/>
      <c r="AA173" s="470"/>
      <c r="AB173" s="434"/>
      <c r="AC173" s="435"/>
      <c r="AT173" s="215"/>
    </row>
    <row r="174" spans="1:46" s="253" customFormat="1" ht="16" thickBot="1">
      <c r="B174" s="269" t="s">
        <v>59</v>
      </c>
      <c r="C174" s="261" t="s">
        <v>56</v>
      </c>
      <c r="D174" s="262" t="str">
        <f>IF($C$1=$BE$6,$BE$10,IF($C$1=$BE$11,$BE$11,IF($C$1=$BE$9,$BE$9, $BE$10)))</f>
        <v>PY ACTUAL</v>
      </c>
      <c r="E174" s="262" t="s">
        <v>90</v>
      </c>
      <c r="F174" s="263" t="s">
        <v>91</v>
      </c>
      <c r="G174" s="263" t="s">
        <v>81</v>
      </c>
      <c r="H174" s="262" t="s">
        <v>92</v>
      </c>
      <c r="I174" s="264"/>
      <c r="J174" s="264" t="s">
        <v>94</v>
      </c>
      <c r="K174" s="265" t="s">
        <v>93</v>
      </c>
      <c r="M174" s="393" t="s">
        <v>57</v>
      </c>
      <c r="O174" s="328" t="s">
        <v>111</v>
      </c>
      <c r="P174" s="320" t="s">
        <v>107</v>
      </c>
      <c r="Q174" s="324" t="s">
        <v>108</v>
      </c>
      <c r="R174" s="393" t="s">
        <v>100</v>
      </c>
      <c r="S174" s="379"/>
      <c r="T174" s="438" t="s">
        <v>117</v>
      </c>
      <c r="U174" s="472" t="s">
        <v>118</v>
      </c>
      <c r="V174" s="472" t="s">
        <v>119</v>
      </c>
      <c r="W174" s="439" t="s">
        <v>120</v>
      </c>
      <c r="X174" s="472" t="s">
        <v>121</v>
      </c>
      <c r="Y174" s="439" t="s">
        <v>122</v>
      </c>
      <c r="Z174" s="439" t="s">
        <v>123</v>
      </c>
      <c r="AA174" s="472" t="s">
        <v>124</v>
      </c>
      <c r="AB174" s="439" t="s">
        <v>125</v>
      </c>
      <c r="AC174" s="440" t="s">
        <v>126</v>
      </c>
      <c r="AT174" s="254"/>
    </row>
    <row r="175" spans="1:46" s="214" customFormat="1" ht="2" customHeight="1" thickBot="1">
      <c r="A175" s="213"/>
      <c r="B175" s="231" t="s">
        <v>16</v>
      </c>
      <c r="C175" s="232"/>
      <c r="D175" s="233"/>
      <c r="E175" s="234"/>
      <c r="F175" s="223"/>
      <c r="G175" s="223"/>
      <c r="H175" s="235"/>
      <c r="I175" s="235"/>
      <c r="J175" s="224"/>
      <c r="K175" s="233"/>
      <c r="M175" s="397"/>
      <c r="O175" s="362"/>
      <c r="P175" s="363"/>
      <c r="Q175" s="362"/>
      <c r="R175" s="404"/>
      <c r="S175" s="385"/>
      <c r="T175" s="441"/>
      <c r="U175" s="473"/>
      <c r="V175" s="473"/>
      <c r="W175" s="441"/>
      <c r="X175" s="473"/>
      <c r="Y175" s="441"/>
      <c r="Z175" s="441"/>
      <c r="AA175" s="473"/>
      <c r="AB175" s="441"/>
      <c r="AC175" s="442"/>
      <c r="AT175" s="215"/>
    </row>
    <row r="176" spans="1:46" s="214" customFormat="1" ht="13" customHeight="1">
      <c r="A176" s="213"/>
      <c r="B176" s="169"/>
      <c r="C176" s="170"/>
      <c r="D176" s="171"/>
      <c r="E176" s="172"/>
      <c r="F176" s="318" t="str">
        <f t="shared" ref="F176:F182" si="33">IF(D176="","0",IF(G176&lt;&gt;0,SUM(D176-G176),SUM(D176-E176)))</f>
        <v>0</v>
      </c>
      <c r="G176" s="152"/>
      <c r="H176" s="166"/>
      <c r="I176" s="167"/>
      <c r="J176" s="160" t="str">
        <f t="shared" ref="J176:J182" si="34">IF(G176="","0",SUM(G176-E176))</f>
        <v>0</v>
      </c>
      <c r="K176" s="304">
        <f t="shared" ref="K176:K182" si="35">E176-H176</f>
        <v>0</v>
      </c>
      <c r="M176" s="376"/>
      <c r="O176" s="366"/>
      <c r="P176" s="367"/>
      <c r="Q176" s="366"/>
      <c r="R176" s="344"/>
      <c r="S176" s="387"/>
      <c r="T176" s="443"/>
      <c r="U176" s="474"/>
      <c r="V176" s="474"/>
      <c r="W176" s="444"/>
      <c r="X176" s="474"/>
      <c r="Y176" s="444"/>
      <c r="Z176" s="444"/>
      <c r="AA176" s="474"/>
      <c r="AB176" s="444"/>
      <c r="AC176" s="445"/>
      <c r="AT176" s="215"/>
    </row>
    <row r="177" spans="1:46" s="214" customFormat="1" ht="13" customHeight="1">
      <c r="A177" s="213"/>
      <c r="B177" s="169"/>
      <c r="C177" s="173"/>
      <c r="D177" s="171"/>
      <c r="E177" s="174"/>
      <c r="F177" s="318" t="str">
        <f t="shared" si="33"/>
        <v>0</v>
      </c>
      <c r="G177" s="153"/>
      <c r="H177" s="167"/>
      <c r="I177" s="167"/>
      <c r="J177" s="160" t="str">
        <f t="shared" si="34"/>
        <v>0</v>
      </c>
      <c r="K177" s="305">
        <f t="shared" si="35"/>
        <v>0</v>
      </c>
      <c r="M177" s="376"/>
      <c r="O177" s="366"/>
      <c r="P177" s="367"/>
      <c r="Q177" s="366"/>
      <c r="R177" s="344"/>
      <c r="S177" s="387"/>
      <c r="T177" s="446"/>
      <c r="U177" s="475"/>
      <c r="V177" s="475"/>
      <c r="W177" s="447"/>
      <c r="X177" s="475"/>
      <c r="Y177" s="447"/>
      <c r="Z177" s="447"/>
      <c r="AA177" s="475"/>
      <c r="AB177" s="447"/>
      <c r="AC177" s="448"/>
      <c r="AT177" s="215"/>
    </row>
    <row r="178" spans="1:46" s="214" customFormat="1" ht="13" customHeight="1">
      <c r="A178" s="213"/>
      <c r="B178" s="169"/>
      <c r="C178" s="173"/>
      <c r="D178" s="171"/>
      <c r="E178" s="174"/>
      <c r="F178" s="318" t="str">
        <f t="shared" si="33"/>
        <v>0</v>
      </c>
      <c r="G178" s="153"/>
      <c r="H178" s="167"/>
      <c r="I178" s="167"/>
      <c r="J178" s="160" t="str">
        <f t="shared" si="34"/>
        <v>0</v>
      </c>
      <c r="K178" s="305">
        <f t="shared" si="35"/>
        <v>0</v>
      </c>
      <c r="M178" s="376"/>
      <c r="O178" s="366"/>
      <c r="P178" s="367"/>
      <c r="Q178" s="366"/>
      <c r="R178" s="344"/>
      <c r="S178" s="387"/>
      <c r="T178" s="446"/>
      <c r="U178" s="475"/>
      <c r="V178" s="475"/>
      <c r="W178" s="447"/>
      <c r="X178" s="475"/>
      <c r="Y178" s="447"/>
      <c r="Z178" s="447"/>
      <c r="AA178" s="475"/>
      <c r="AB178" s="447"/>
      <c r="AC178" s="448"/>
      <c r="AT178" s="215"/>
    </row>
    <row r="179" spans="1:46" s="214" customFormat="1" ht="13" customHeight="1">
      <c r="A179" s="213"/>
      <c r="B179" s="169"/>
      <c r="C179" s="173"/>
      <c r="D179" s="171"/>
      <c r="E179" s="174"/>
      <c r="F179" s="318" t="str">
        <f t="shared" si="33"/>
        <v>0</v>
      </c>
      <c r="G179" s="153"/>
      <c r="H179" s="180"/>
      <c r="I179" s="168"/>
      <c r="J179" s="160" t="str">
        <f t="shared" si="34"/>
        <v>0</v>
      </c>
      <c r="K179" s="305">
        <f t="shared" si="35"/>
        <v>0</v>
      </c>
      <c r="M179" s="375"/>
      <c r="O179" s="349"/>
      <c r="P179" s="350"/>
      <c r="Q179" s="349"/>
      <c r="R179" s="338"/>
      <c r="S179" s="373"/>
      <c r="T179" s="446"/>
      <c r="U179" s="475"/>
      <c r="V179" s="475"/>
      <c r="W179" s="447"/>
      <c r="X179" s="475"/>
      <c r="Y179" s="447"/>
      <c r="Z179" s="447"/>
      <c r="AA179" s="475"/>
      <c r="AB179" s="447"/>
      <c r="AC179" s="448"/>
      <c r="AT179" s="215"/>
    </row>
    <row r="180" spans="1:46" s="214" customFormat="1" ht="13" customHeight="1">
      <c r="A180" s="213"/>
      <c r="B180" s="169"/>
      <c r="C180" s="173"/>
      <c r="D180" s="171"/>
      <c r="E180" s="174"/>
      <c r="F180" s="318" t="str">
        <f t="shared" si="33"/>
        <v>0</v>
      </c>
      <c r="G180" s="153"/>
      <c r="H180" s="167"/>
      <c r="I180" s="167"/>
      <c r="J180" s="160" t="str">
        <f t="shared" si="34"/>
        <v>0</v>
      </c>
      <c r="K180" s="305">
        <f t="shared" si="35"/>
        <v>0</v>
      </c>
      <c r="M180" s="375"/>
      <c r="O180" s="349"/>
      <c r="P180" s="350"/>
      <c r="Q180" s="349"/>
      <c r="R180" s="338"/>
      <c r="S180" s="373"/>
      <c r="T180" s="446"/>
      <c r="U180" s="475"/>
      <c r="V180" s="475"/>
      <c r="W180" s="447"/>
      <c r="X180" s="475"/>
      <c r="Y180" s="447"/>
      <c r="Z180" s="447"/>
      <c r="AA180" s="475"/>
      <c r="AB180" s="447"/>
      <c r="AC180" s="448"/>
      <c r="AT180" s="215"/>
    </row>
    <row r="181" spans="1:46" s="214" customFormat="1" ht="13" customHeight="1">
      <c r="A181" s="213"/>
      <c r="B181" s="169"/>
      <c r="C181" s="173"/>
      <c r="D181" s="171"/>
      <c r="E181" s="174"/>
      <c r="F181" s="318" t="str">
        <f t="shared" si="33"/>
        <v>0</v>
      </c>
      <c r="G181" s="153"/>
      <c r="H181" s="167"/>
      <c r="I181" s="167"/>
      <c r="J181" s="160" t="str">
        <f t="shared" si="34"/>
        <v>0</v>
      </c>
      <c r="K181" s="305">
        <f t="shared" si="35"/>
        <v>0</v>
      </c>
      <c r="M181" s="376"/>
      <c r="O181" s="366"/>
      <c r="P181" s="367"/>
      <c r="Q181" s="366"/>
      <c r="R181" s="344"/>
      <c r="S181" s="387"/>
      <c r="T181" s="446"/>
      <c r="U181" s="475"/>
      <c r="V181" s="475"/>
      <c r="W181" s="447"/>
      <c r="X181" s="475"/>
      <c r="Y181" s="447"/>
      <c r="Z181" s="447"/>
      <c r="AA181" s="475"/>
      <c r="AB181" s="447"/>
      <c r="AC181" s="448"/>
      <c r="AT181" s="215"/>
    </row>
    <row r="182" spans="1:46" s="214" customFormat="1" ht="13" customHeight="1">
      <c r="A182" s="213"/>
      <c r="B182" s="175"/>
      <c r="C182" s="176"/>
      <c r="D182" s="177"/>
      <c r="E182" s="178"/>
      <c r="F182" s="318" t="str">
        <f t="shared" si="33"/>
        <v>0</v>
      </c>
      <c r="G182" s="153"/>
      <c r="H182" s="167"/>
      <c r="I182" s="167"/>
      <c r="J182" s="160" t="str">
        <f t="shared" si="34"/>
        <v>0</v>
      </c>
      <c r="K182" s="305">
        <f t="shared" si="35"/>
        <v>0</v>
      </c>
      <c r="M182" s="376"/>
      <c r="O182" s="366"/>
      <c r="P182" s="367"/>
      <c r="Q182" s="366"/>
      <c r="R182" s="344"/>
      <c r="S182" s="387"/>
      <c r="T182" s="446"/>
      <c r="U182" s="475"/>
      <c r="V182" s="475"/>
      <c r="W182" s="447"/>
      <c r="X182" s="475"/>
      <c r="Y182" s="447"/>
      <c r="Z182" s="447"/>
      <c r="AA182" s="475"/>
      <c r="AB182" s="447"/>
      <c r="AC182" s="448"/>
      <c r="AT182" s="215"/>
    </row>
    <row r="183" spans="1:46" s="214" customFormat="1" ht="2" customHeight="1">
      <c r="A183" s="213"/>
      <c r="B183" s="237"/>
      <c r="C183" s="238"/>
      <c r="D183" s="239"/>
      <c r="E183" s="234"/>
      <c r="F183" s="308"/>
      <c r="G183" s="240"/>
      <c r="H183" s="235"/>
      <c r="I183" s="235"/>
      <c r="J183" s="235"/>
      <c r="K183" s="312"/>
      <c r="M183" s="395"/>
      <c r="O183" s="368"/>
      <c r="P183" s="369"/>
      <c r="Q183" s="368"/>
      <c r="R183" s="404"/>
      <c r="S183" s="385"/>
      <c r="T183" s="434"/>
      <c r="U183" s="470"/>
      <c r="V183" s="470"/>
      <c r="W183" s="434"/>
      <c r="X183" s="470"/>
      <c r="Y183" s="434"/>
      <c r="Z183" s="434"/>
      <c r="AA183" s="470"/>
      <c r="AB183" s="434"/>
      <c r="AC183" s="435"/>
      <c r="AT183" s="215"/>
    </row>
    <row r="184" spans="1:46" s="253" customFormat="1" ht="15" customHeight="1" thickBot="1">
      <c r="A184" s="251"/>
      <c r="B184" s="244"/>
      <c r="C184" s="245" t="s">
        <v>33</v>
      </c>
      <c r="D184" s="255">
        <f>SUM(D175:D183)</f>
        <v>0</v>
      </c>
      <c r="E184" s="256">
        <f>SUM(E175:E183)</f>
        <v>0</v>
      </c>
      <c r="F184" s="307">
        <f>IF(D184&lt;&gt;0, IF(G184&lt;&gt;"",SUM(D184-G184),(IF(D184=0,0,SUM(D184-E184)))),0)</f>
        <v>0</v>
      </c>
      <c r="G184" s="247" t="str">
        <f>IF(SUM(G175:G183)&lt;&gt;0,SUM(E184,J184),"")</f>
        <v/>
      </c>
      <c r="H184" s="255">
        <f>SUM(H175:H183)</f>
        <v>0</v>
      </c>
      <c r="I184" s="257"/>
      <c r="J184" s="252">
        <f>SUM(J175:J183)</f>
        <v>0</v>
      </c>
      <c r="K184" s="313">
        <f>SUM(K175:K183)</f>
        <v>0</v>
      </c>
      <c r="M184" s="396"/>
      <c r="O184" s="370"/>
      <c r="P184" s="371"/>
      <c r="Q184" s="370"/>
      <c r="R184" s="405"/>
      <c r="S184" s="386"/>
      <c r="T184" s="436"/>
      <c r="U184" s="471"/>
      <c r="V184" s="471"/>
      <c r="W184" s="436"/>
      <c r="X184" s="471"/>
      <c r="Y184" s="436"/>
      <c r="Z184" s="436"/>
      <c r="AA184" s="471"/>
      <c r="AB184" s="436"/>
      <c r="AC184" s="437"/>
      <c r="AT184" s="254"/>
    </row>
    <row r="185" spans="1:46" s="214" customFormat="1">
      <c r="A185" s="213"/>
      <c r="B185" s="162"/>
      <c r="C185" s="162"/>
      <c r="D185" s="207"/>
      <c r="E185" s="210"/>
      <c r="F185" s="210"/>
      <c r="G185" s="207"/>
      <c r="H185" s="211"/>
      <c r="I185" s="211"/>
      <c r="J185" s="211"/>
      <c r="K185" s="212"/>
      <c r="M185" s="395"/>
      <c r="O185" s="368"/>
      <c r="P185" s="369"/>
      <c r="Q185" s="368"/>
      <c r="R185" s="404"/>
      <c r="S185" s="385"/>
      <c r="T185" s="434"/>
      <c r="U185" s="470"/>
      <c r="V185" s="470"/>
      <c r="W185" s="434"/>
      <c r="X185" s="470"/>
      <c r="Y185" s="434"/>
      <c r="Z185" s="434"/>
      <c r="AA185" s="470"/>
      <c r="AB185" s="434"/>
      <c r="AC185" s="435"/>
      <c r="AT185" s="215"/>
    </row>
    <row r="186" spans="1:46" s="214" customFormat="1" ht="16" thickBot="1">
      <c r="A186" s="213"/>
      <c r="B186" s="162"/>
      <c r="C186" s="162"/>
      <c r="D186" s="207"/>
      <c r="E186" s="210"/>
      <c r="F186" s="210"/>
      <c r="G186" s="211"/>
      <c r="H186" s="212"/>
      <c r="I186" s="212"/>
      <c r="J186" s="212"/>
      <c r="K186" s="211"/>
      <c r="M186" s="395"/>
      <c r="O186" s="362"/>
      <c r="P186" s="363"/>
      <c r="Q186" s="362"/>
      <c r="R186" s="404"/>
      <c r="S186" s="385"/>
      <c r="T186" s="434"/>
      <c r="U186" s="470"/>
      <c r="V186" s="470"/>
      <c r="W186" s="434"/>
      <c r="X186" s="470"/>
      <c r="Y186" s="434"/>
      <c r="Z186" s="434"/>
      <c r="AA186" s="470"/>
      <c r="AB186" s="434"/>
      <c r="AC186" s="435"/>
      <c r="AT186" s="215"/>
    </row>
    <row r="187" spans="1:46" s="214" customFormat="1" ht="16" thickBot="1">
      <c r="A187" s="271">
        <v>12</v>
      </c>
      <c r="B187" s="179" t="s">
        <v>48</v>
      </c>
      <c r="C187" s="270" t="s">
        <v>60</v>
      </c>
      <c r="D187" s="484"/>
      <c r="E187" s="485"/>
      <c r="F187" s="485"/>
      <c r="G187" s="485"/>
      <c r="H187" s="485"/>
      <c r="I187" s="485"/>
      <c r="J187" s="485"/>
      <c r="K187" s="486"/>
      <c r="M187" s="395"/>
      <c r="O187" s="362"/>
      <c r="P187" s="363"/>
      <c r="Q187" s="362"/>
      <c r="R187" s="404"/>
      <c r="S187" s="385"/>
      <c r="T187" s="434"/>
      <c r="U187" s="470"/>
      <c r="V187" s="470"/>
      <c r="W187" s="434"/>
      <c r="X187" s="470"/>
      <c r="Y187" s="434"/>
      <c r="Z187" s="434"/>
      <c r="AA187" s="470"/>
      <c r="AB187" s="434"/>
      <c r="AC187" s="435"/>
      <c r="AT187" s="215"/>
    </row>
    <row r="188" spans="1:46" s="253" customFormat="1" ht="16" thickBot="1">
      <c r="B188" s="269" t="s">
        <v>59</v>
      </c>
      <c r="C188" s="261" t="s">
        <v>56</v>
      </c>
      <c r="D188" s="262" t="str">
        <f>IF($C$1=$BE$6,$BE$10,IF($C$1=$BE$11,$BE$11,IF($C$1=$BE$9,$BE$9, $BE$10)))</f>
        <v>PY ACTUAL</v>
      </c>
      <c r="E188" s="262" t="s">
        <v>90</v>
      </c>
      <c r="F188" s="263" t="s">
        <v>91</v>
      </c>
      <c r="G188" s="263" t="s">
        <v>81</v>
      </c>
      <c r="H188" s="262" t="s">
        <v>92</v>
      </c>
      <c r="I188" s="264"/>
      <c r="J188" s="264" t="s">
        <v>94</v>
      </c>
      <c r="K188" s="265" t="s">
        <v>93</v>
      </c>
      <c r="M188" s="393" t="s">
        <v>57</v>
      </c>
      <c r="O188" s="328" t="s">
        <v>111</v>
      </c>
      <c r="P188" s="320" t="s">
        <v>107</v>
      </c>
      <c r="Q188" s="324" t="s">
        <v>108</v>
      </c>
      <c r="R188" s="393" t="s">
        <v>100</v>
      </c>
      <c r="S188" s="379"/>
      <c r="T188" s="438" t="s">
        <v>117</v>
      </c>
      <c r="U188" s="472" t="s">
        <v>118</v>
      </c>
      <c r="V188" s="472" t="s">
        <v>119</v>
      </c>
      <c r="W188" s="439" t="s">
        <v>120</v>
      </c>
      <c r="X188" s="472" t="s">
        <v>121</v>
      </c>
      <c r="Y188" s="439" t="s">
        <v>122</v>
      </c>
      <c r="Z188" s="439" t="s">
        <v>123</v>
      </c>
      <c r="AA188" s="472" t="s">
        <v>124</v>
      </c>
      <c r="AB188" s="439" t="s">
        <v>125</v>
      </c>
      <c r="AC188" s="440" t="s">
        <v>126</v>
      </c>
      <c r="AT188" s="254"/>
    </row>
    <row r="189" spans="1:46" s="214" customFormat="1" ht="2" customHeight="1" thickBot="1">
      <c r="A189" s="213"/>
      <c r="B189" s="231"/>
      <c r="C189" s="232"/>
      <c r="D189" s="233"/>
      <c r="E189" s="234"/>
      <c r="F189" s="308"/>
      <c r="G189" s="223"/>
      <c r="H189" s="235"/>
      <c r="I189" s="235"/>
      <c r="J189" s="224"/>
      <c r="K189" s="314"/>
      <c r="M189" s="395"/>
      <c r="O189" s="362"/>
      <c r="P189" s="363"/>
      <c r="Q189" s="362"/>
      <c r="R189" s="404"/>
      <c r="S189" s="385"/>
      <c r="T189" s="441"/>
      <c r="U189" s="473"/>
      <c r="V189" s="473"/>
      <c r="W189" s="441"/>
      <c r="X189" s="473"/>
      <c r="Y189" s="441"/>
      <c r="Z189" s="441"/>
      <c r="AA189" s="473"/>
      <c r="AB189" s="441"/>
      <c r="AC189" s="442"/>
      <c r="AT189" s="215"/>
    </row>
    <row r="190" spans="1:46" s="214" customFormat="1" ht="13" customHeight="1">
      <c r="A190" s="213"/>
      <c r="B190" s="169"/>
      <c r="C190" s="170"/>
      <c r="D190" s="171"/>
      <c r="E190" s="172"/>
      <c r="F190" s="318" t="str">
        <f t="shared" ref="F190:F196" si="36">IF(D190="","0",IF(G190&lt;&gt;0,SUM(D190-G190),SUM(D190-E190)))</f>
        <v>0</v>
      </c>
      <c r="G190" s="152"/>
      <c r="H190" s="166"/>
      <c r="I190" s="167"/>
      <c r="J190" s="160" t="str">
        <f t="shared" ref="J190:J196" si="37">IF(G190="","0",SUM(G190-E190))</f>
        <v>0</v>
      </c>
      <c r="K190" s="304">
        <f t="shared" ref="K190:K196" si="38">E190-H190</f>
        <v>0</v>
      </c>
      <c r="M190" s="337"/>
      <c r="O190" s="366"/>
      <c r="P190" s="367"/>
      <c r="Q190" s="366"/>
      <c r="R190" s="344"/>
      <c r="S190" s="387"/>
      <c r="T190" s="443"/>
      <c r="U190" s="474"/>
      <c r="V190" s="474"/>
      <c r="W190" s="444"/>
      <c r="X190" s="474"/>
      <c r="Y190" s="444"/>
      <c r="Z190" s="444"/>
      <c r="AA190" s="474"/>
      <c r="AB190" s="444"/>
      <c r="AC190" s="445"/>
      <c r="AT190" s="215"/>
    </row>
    <row r="191" spans="1:46" s="214" customFormat="1" ht="13" customHeight="1">
      <c r="A191" s="213"/>
      <c r="B191" s="169"/>
      <c r="C191" s="173"/>
      <c r="D191" s="171"/>
      <c r="E191" s="174"/>
      <c r="F191" s="318" t="str">
        <f t="shared" si="36"/>
        <v>0</v>
      </c>
      <c r="G191" s="153"/>
      <c r="H191" s="167"/>
      <c r="I191" s="167"/>
      <c r="J191" s="160" t="str">
        <f t="shared" si="37"/>
        <v>0</v>
      </c>
      <c r="K191" s="305">
        <f t="shared" si="38"/>
        <v>0</v>
      </c>
      <c r="M191" s="337"/>
      <c r="O191" s="366"/>
      <c r="P191" s="367"/>
      <c r="Q191" s="366"/>
      <c r="R191" s="344"/>
      <c r="S191" s="387"/>
      <c r="T191" s="446"/>
      <c r="U191" s="475"/>
      <c r="V191" s="475"/>
      <c r="W191" s="447"/>
      <c r="X191" s="475"/>
      <c r="Y191" s="447"/>
      <c r="Z191" s="447"/>
      <c r="AA191" s="475"/>
      <c r="AB191" s="447"/>
      <c r="AC191" s="448"/>
      <c r="AT191" s="215"/>
    </row>
    <row r="192" spans="1:46" s="214" customFormat="1" ht="13" customHeight="1">
      <c r="A192" s="213"/>
      <c r="B192" s="169"/>
      <c r="C192" s="173"/>
      <c r="D192" s="171"/>
      <c r="E192" s="174"/>
      <c r="F192" s="318" t="str">
        <f t="shared" si="36"/>
        <v>0</v>
      </c>
      <c r="G192" s="153"/>
      <c r="H192" s="167"/>
      <c r="I192" s="167"/>
      <c r="J192" s="160" t="str">
        <f t="shared" si="37"/>
        <v>0</v>
      </c>
      <c r="K192" s="305">
        <f t="shared" si="38"/>
        <v>0</v>
      </c>
      <c r="M192" s="337"/>
      <c r="O192" s="366"/>
      <c r="P192" s="367"/>
      <c r="Q192" s="366"/>
      <c r="R192" s="344"/>
      <c r="S192" s="387"/>
      <c r="T192" s="446"/>
      <c r="U192" s="475"/>
      <c r="V192" s="475"/>
      <c r="W192" s="447"/>
      <c r="X192" s="475"/>
      <c r="Y192" s="447"/>
      <c r="Z192" s="447"/>
      <c r="AA192" s="475"/>
      <c r="AB192" s="447"/>
      <c r="AC192" s="448"/>
      <c r="AT192" s="215"/>
    </row>
    <row r="193" spans="1:46" s="214" customFormat="1" ht="13" customHeight="1">
      <c r="A193" s="213"/>
      <c r="B193" s="169"/>
      <c r="C193" s="173"/>
      <c r="D193" s="171"/>
      <c r="E193" s="174"/>
      <c r="F193" s="318" t="str">
        <f t="shared" si="36"/>
        <v>0</v>
      </c>
      <c r="G193" s="153"/>
      <c r="H193" s="180"/>
      <c r="I193" s="168"/>
      <c r="J193" s="160" t="str">
        <f t="shared" si="37"/>
        <v>0</v>
      </c>
      <c r="K193" s="305">
        <f t="shared" si="38"/>
        <v>0</v>
      </c>
      <c r="M193" s="333"/>
      <c r="O193" s="349"/>
      <c r="P193" s="350"/>
      <c r="Q193" s="349"/>
      <c r="R193" s="338"/>
      <c r="S193" s="373"/>
      <c r="T193" s="446"/>
      <c r="U193" s="475"/>
      <c r="V193" s="475"/>
      <c r="W193" s="447"/>
      <c r="X193" s="475"/>
      <c r="Y193" s="447"/>
      <c r="Z193" s="447"/>
      <c r="AA193" s="475"/>
      <c r="AB193" s="447"/>
      <c r="AC193" s="448"/>
      <c r="AT193" s="215"/>
    </row>
    <row r="194" spans="1:46" s="214" customFormat="1" ht="13" customHeight="1">
      <c r="A194" s="213"/>
      <c r="B194" s="169"/>
      <c r="C194" s="173"/>
      <c r="D194" s="171"/>
      <c r="E194" s="174"/>
      <c r="F194" s="318" t="str">
        <f t="shared" si="36"/>
        <v>0</v>
      </c>
      <c r="G194" s="153"/>
      <c r="H194" s="167"/>
      <c r="I194" s="167"/>
      <c r="J194" s="160" t="str">
        <f t="shared" si="37"/>
        <v>0</v>
      </c>
      <c r="K194" s="305">
        <f t="shared" si="38"/>
        <v>0</v>
      </c>
      <c r="M194" s="333"/>
      <c r="O194" s="349"/>
      <c r="P194" s="350"/>
      <c r="Q194" s="349"/>
      <c r="R194" s="338"/>
      <c r="S194" s="373"/>
      <c r="T194" s="446"/>
      <c r="U194" s="475"/>
      <c r="V194" s="475"/>
      <c r="W194" s="447"/>
      <c r="X194" s="475"/>
      <c r="Y194" s="447"/>
      <c r="Z194" s="447"/>
      <c r="AA194" s="475"/>
      <c r="AB194" s="447"/>
      <c r="AC194" s="448"/>
      <c r="AT194" s="215"/>
    </row>
    <row r="195" spans="1:46" s="214" customFormat="1" ht="13" customHeight="1">
      <c r="A195" s="213"/>
      <c r="B195" s="169"/>
      <c r="C195" s="173"/>
      <c r="D195" s="171"/>
      <c r="E195" s="174"/>
      <c r="F195" s="318" t="str">
        <f t="shared" si="36"/>
        <v>0</v>
      </c>
      <c r="G195" s="153"/>
      <c r="H195" s="167"/>
      <c r="I195" s="167"/>
      <c r="J195" s="160" t="str">
        <f t="shared" si="37"/>
        <v>0</v>
      </c>
      <c r="K195" s="305">
        <f t="shared" si="38"/>
        <v>0</v>
      </c>
      <c r="M195" s="337"/>
      <c r="O195" s="366"/>
      <c r="P195" s="367"/>
      <c r="Q195" s="366"/>
      <c r="R195" s="344"/>
      <c r="S195" s="387"/>
      <c r="T195" s="446"/>
      <c r="U195" s="475"/>
      <c r="V195" s="475"/>
      <c r="W195" s="447"/>
      <c r="X195" s="475"/>
      <c r="Y195" s="447"/>
      <c r="Z195" s="447"/>
      <c r="AA195" s="475"/>
      <c r="AB195" s="447"/>
      <c r="AC195" s="448"/>
      <c r="AT195" s="215"/>
    </row>
    <row r="196" spans="1:46" s="214" customFormat="1" ht="13" customHeight="1">
      <c r="A196" s="213"/>
      <c r="B196" s="175"/>
      <c r="C196" s="176"/>
      <c r="D196" s="177"/>
      <c r="E196" s="178"/>
      <c r="F196" s="318" t="str">
        <f t="shared" si="36"/>
        <v>0</v>
      </c>
      <c r="G196" s="153"/>
      <c r="H196" s="167"/>
      <c r="I196" s="167"/>
      <c r="J196" s="160" t="str">
        <f t="shared" si="37"/>
        <v>0</v>
      </c>
      <c r="K196" s="305">
        <f t="shared" si="38"/>
        <v>0</v>
      </c>
      <c r="M196" s="337"/>
      <c r="O196" s="366"/>
      <c r="P196" s="367"/>
      <c r="Q196" s="366"/>
      <c r="R196" s="344"/>
      <c r="S196" s="387"/>
      <c r="T196" s="446"/>
      <c r="U196" s="475"/>
      <c r="V196" s="475"/>
      <c r="W196" s="447"/>
      <c r="X196" s="475"/>
      <c r="Y196" s="447"/>
      <c r="Z196" s="447"/>
      <c r="AA196" s="475"/>
      <c r="AB196" s="447"/>
      <c r="AC196" s="448"/>
      <c r="AT196" s="215"/>
    </row>
    <row r="197" spans="1:46" s="214" customFormat="1" ht="2" customHeight="1">
      <c r="A197" s="213"/>
      <c r="B197" s="237"/>
      <c r="C197" s="238"/>
      <c r="D197" s="239"/>
      <c r="E197" s="234"/>
      <c r="F197" s="308"/>
      <c r="G197" s="240"/>
      <c r="H197" s="235"/>
      <c r="I197" s="235"/>
      <c r="J197" s="235"/>
      <c r="K197" s="312"/>
      <c r="M197" s="395"/>
      <c r="O197" s="368"/>
      <c r="P197" s="369"/>
      <c r="Q197" s="368"/>
      <c r="R197" s="404"/>
      <c r="S197" s="385"/>
      <c r="T197" s="434"/>
      <c r="U197" s="470"/>
      <c r="V197" s="470"/>
      <c r="W197" s="434"/>
      <c r="X197" s="470"/>
      <c r="Y197" s="434"/>
      <c r="Z197" s="434"/>
      <c r="AA197" s="470"/>
      <c r="AB197" s="434"/>
      <c r="AC197" s="435"/>
      <c r="AT197" s="215"/>
    </row>
    <row r="198" spans="1:46" s="253" customFormat="1" ht="15" customHeight="1" thickBot="1">
      <c r="A198" s="251"/>
      <c r="B198" s="244"/>
      <c r="C198" s="245" t="s">
        <v>32</v>
      </c>
      <c r="D198" s="255">
        <f>SUM(D189:D197)</f>
        <v>0</v>
      </c>
      <c r="E198" s="256">
        <f>SUM(E189:E197)</f>
        <v>0</v>
      </c>
      <c r="F198" s="307">
        <f>IF(D198&lt;&gt;0, IF(G198&lt;&gt;"",SUM(D198-G198),(IF(D198=0,0,SUM(D198-E198)))),0)</f>
        <v>0</v>
      </c>
      <c r="G198" s="247" t="str">
        <f>IF(SUM(G189:G197)&lt;&gt;0,SUM(E198,J198),"")</f>
        <v/>
      </c>
      <c r="H198" s="255">
        <f>SUM(H189:H197)</f>
        <v>0</v>
      </c>
      <c r="I198" s="257"/>
      <c r="J198" s="252">
        <f>SUM(J189:J197)</f>
        <v>0</v>
      </c>
      <c r="K198" s="313">
        <f>SUM(K189:K197)</f>
        <v>0</v>
      </c>
      <c r="M198" s="396"/>
      <c r="O198" s="370"/>
      <c r="P198" s="371"/>
      <c r="Q198" s="370"/>
      <c r="R198" s="405"/>
      <c r="S198" s="386"/>
      <c r="T198" s="436"/>
      <c r="U198" s="471"/>
      <c r="V198" s="471"/>
      <c r="W198" s="436"/>
      <c r="X198" s="471"/>
      <c r="Y198" s="436"/>
      <c r="Z198" s="436"/>
      <c r="AA198" s="471"/>
      <c r="AB198" s="436"/>
      <c r="AC198" s="437"/>
      <c r="AT198" s="254"/>
    </row>
    <row r="199" spans="1:46" s="214" customFormat="1">
      <c r="A199" s="213"/>
      <c r="B199" s="162"/>
      <c r="C199" s="162"/>
      <c r="D199" s="207"/>
      <c r="E199" s="210"/>
      <c r="F199" s="210"/>
      <c r="G199" s="207"/>
      <c r="H199" s="211"/>
      <c r="I199" s="211"/>
      <c r="J199" s="211"/>
      <c r="K199" s="212"/>
      <c r="M199" s="395"/>
      <c r="O199" s="368"/>
      <c r="P199" s="369"/>
      <c r="Q199" s="368"/>
      <c r="R199" s="404"/>
      <c r="S199" s="385"/>
      <c r="T199" s="434"/>
      <c r="U199" s="470"/>
      <c r="V199" s="470"/>
      <c r="W199" s="434"/>
      <c r="X199" s="470"/>
      <c r="Y199" s="434"/>
      <c r="Z199" s="434"/>
      <c r="AA199" s="470"/>
      <c r="AB199" s="434"/>
      <c r="AC199" s="435"/>
      <c r="AT199" s="215"/>
    </row>
    <row r="200" spans="1:46" s="214" customFormat="1" ht="16" thickBot="1">
      <c r="A200" s="213"/>
      <c r="B200" s="162"/>
      <c r="C200" s="162"/>
      <c r="D200" s="207"/>
      <c r="E200" s="210"/>
      <c r="F200" s="210"/>
      <c r="G200" s="211"/>
      <c r="H200" s="212"/>
      <c r="I200" s="212"/>
      <c r="J200" s="212"/>
      <c r="K200" s="211"/>
      <c r="M200" s="395"/>
      <c r="O200" s="362"/>
      <c r="P200" s="363"/>
      <c r="Q200" s="362"/>
      <c r="R200" s="404"/>
      <c r="S200" s="385"/>
      <c r="T200" s="434"/>
      <c r="U200" s="470"/>
      <c r="V200" s="470"/>
      <c r="W200" s="434"/>
      <c r="X200" s="470"/>
      <c r="Y200" s="434"/>
      <c r="Z200" s="434"/>
      <c r="AA200" s="470"/>
      <c r="AB200" s="434"/>
      <c r="AC200" s="435"/>
      <c r="AT200" s="215"/>
    </row>
    <row r="201" spans="1:46" s="214" customFormat="1" ht="16" thickBot="1">
      <c r="A201" s="271">
        <v>13</v>
      </c>
      <c r="B201" s="179" t="s">
        <v>15</v>
      </c>
      <c r="C201" s="270" t="s">
        <v>60</v>
      </c>
      <c r="D201" s="484"/>
      <c r="E201" s="485"/>
      <c r="F201" s="485"/>
      <c r="G201" s="485"/>
      <c r="H201" s="485"/>
      <c r="I201" s="485"/>
      <c r="J201" s="485"/>
      <c r="K201" s="486"/>
      <c r="M201" s="395"/>
      <c r="O201" s="362"/>
      <c r="P201" s="363"/>
      <c r="Q201" s="362"/>
      <c r="R201" s="404"/>
      <c r="S201" s="385"/>
      <c r="T201" s="434"/>
      <c r="U201" s="470"/>
      <c r="V201" s="470"/>
      <c r="W201" s="434"/>
      <c r="X201" s="470"/>
      <c r="Y201" s="434"/>
      <c r="Z201" s="434"/>
      <c r="AA201" s="470"/>
      <c r="AB201" s="434"/>
      <c r="AC201" s="435"/>
      <c r="AT201" s="215"/>
    </row>
    <row r="202" spans="1:46" s="253" customFormat="1" ht="16" thickBot="1">
      <c r="B202" s="269" t="s">
        <v>59</v>
      </c>
      <c r="C202" s="261" t="s">
        <v>56</v>
      </c>
      <c r="D202" s="262" t="str">
        <f>IF($C$1=$BE$6,$BE$10,IF($C$1=$BE$11,$BE$11,IF($C$1=$BE$9,$BE$9, $BE$10)))</f>
        <v>PY ACTUAL</v>
      </c>
      <c r="E202" s="262" t="s">
        <v>90</v>
      </c>
      <c r="F202" s="263" t="s">
        <v>91</v>
      </c>
      <c r="G202" s="263" t="s">
        <v>81</v>
      </c>
      <c r="H202" s="262" t="s">
        <v>92</v>
      </c>
      <c r="I202" s="264"/>
      <c r="J202" s="264" t="s">
        <v>94</v>
      </c>
      <c r="K202" s="265" t="s">
        <v>93</v>
      </c>
      <c r="M202" s="393" t="s">
        <v>57</v>
      </c>
      <c r="O202" s="328" t="s">
        <v>111</v>
      </c>
      <c r="P202" s="320" t="s">
        <v>107</v>
      </c>
      <c r="Q202" s="324" t="s">
        <v>108</v>
      </c>
      <c r="R202" s="393" t="s">
        <v>100</v>
      </c>
      <c r="S202" s="379"/>
      <c r="T202" s="438" t="s">
        <v>117</v>
      </c>
      <c r="U202" s="472" t="s">
        <v>118</v>
      </c>
      <c r="V202" s="472" t="s">
        <v>119</v>
      </c>
      <c r="W202" s="439" t="s">
        <v>120</v>
      </c>
      <c r="X202" s="472" t="s">
        <v>121</v>
      </c>
      <c r="Y202" s="439" t="s">
        <v>122</v>
      </c>
      <c r="Z202" s="439" t="s">
        <v>123</v>
      </c>
      <c r="AA202" s="472" t="s">
        <v>124</v>
      </c>
      <c r="AB202" s="439" t="s">
        <v>125</v>
      </c>
      <c r="AC202" s="440" t="s">
        <v>126</v>
      </c>
      <c r="AT202" s="254"/>
    </row>
    <row r="203" spans="1:46" s="214" customFormat="1" ht="2" customHeight="1" thickBot="1">
      <c r="A203" s="213"/>
      <c r="B203" s="231"/>
      <c r="C203" s="232"/>
      <c r="D203" s="233"/>
      <c r="E203" s="234"/>
      <c r="F203" s="223"/>
      <c r="G203" s="223"/>
      <c r="H203" s="235"/>
      <c r="I203" s="235"/>
      <c r="J203" s="224"/>
      <c r="K203" s="233"/>
      <c r="M203" s="397"/>
      <c r="O203" s="362"/>
      <c r="P203" s="363"/>
      <c r="Q203" s="362"/>
      <c r="R203" s="404"/>
      <c r="S203" s="385"/>
      <c r="T203" s="441"/>
      <c r="U203" s="473"/>
      <c r="V203" s="473"/>
      <c r="W203" s="441"/>
      <c r="X203" s="473"/>
      <c r="Y203" s="441"/>
      <c r="Z203" s="441"/>
      <c r="AA203" s="473"/>
      <c r="AB203" s="441"/>
      <c r="AC203" s="442"/>
      <c r="AT203" s="215"/>
    </row>
    <row r="204" spans="1:46" s="214" customFormat="1" ht="13" customHeight="1">
      <c r="A204" s="213"/>
      <c r="B204" s="169"/>
      <c r="C204" s="170"/>
      <c r="D204" s="171"/>
      <c r="E204" s="172"/>
      <c r="F204" s="318" t="str">
        <f>IF(D204="","0",IF(G204&lt;&gt;0,SUM(D204-G204),SUM(D204-E204)))</f>
        <v>0</v>
      </c>
      <c r="G204" s="152"/>
      <c r="H204" s="166"/>
      <c r="I204" s="167"/>
      <c r="J204" s="160" t="str">
        <f t="shared" ref="J204:J207" si="39">IF(G204="","0",SUM(G204-E204))</f>
        <v>0</v>
      </c>
      <c r="K204" s="304">
        <f>E204-H204</f>
        <v>0</v>
      </c>
      <c r="M204" s="337"/>
      <c r="O204" s="366"/>
      <c r="P204" s="367"/>
      <c r="Q204" s="366"/>
      <c r="R204" s="344"/>
      <c r="S204" s="387"/>
      <c r="T204" s="443"/>
      <c r="U204" s="474"/>
      <c r="V204" s="474"/>
      <c r="W204" s="444"/>
      <c r="X204" s="474"/>
      <c r="Y204" s="444"/>
      <c r="Z204" s="444"/>
      <c r="AA204" s="474"/>
      <c r="AB204" s="444"/>
      <c r="AC204" s="445"/>
      <c r="AT204" s="215"/>
    </row>
    <row r="205" spans="1:46" s="214" customFormat="1" ht="13" customHeight="1">
      <c r="A205" s="213"/>
      <c r="B205" s="169"/>
      <c r="C205" s="173"/>
      <c r="D205" s="171"/>
      <c r="E205" s="174"/>
      <c r="F205" s="318" t="str">
        <f>IF(D205="","0",IF(G205&lt;&gt;0,SUM(D205-G205),SUM(D205-E205)))</f>
        <v>0</v>
      </c>
      <c r="G205" s="153"/>
      <c r="H205" s="167"/>
      <c r="I205" s="167"/>
      <c r="J205" s="160" t="str">
        <f t="shared" si="39"/>
        <v>0</v>
      </c>
      <c r="K205" s="305">
        <f>E205-H205</f>
        <v>0</v>
      </c>
      <c r="M205" s="337"/>
      <c r="O205" s="366"/>
      <c r="P205" s="367"/>
      <c r="Q205" s="366"/>
      <c r="R205" s="344"/>
      <c r="S205" s="387"/>
      <c r="T205" s="446"/>
      <c r="U205" s="475"/>
      <c r="V205" s="475"/>
      <c r="W205" s="447"/>
      <c r="X205" s="475"/>
      <c r="Y205" s="447"/>
      <c r="Z205" s="447"/>
      <c r="AA205" s="475"/>
      <c r="AB205" s="447"/>
      <c r="AC205" s="448"/>
      <c r="AT205" s="215"/>
    </row>
    <row r="206" spans="1:46" s="214" customFormat="1" ht="13" customHeight="1">
      <c r="A206" s="213"/>
      <c r="B206" s="169"/>
      <c r="C206" s="173"/>
      <c r="D206" s="171"/>
      <c r="E206" s="174"/>
      <c r="F206" s="318" t="str">
        <f>IF(D206="","0",IF(G206&lt;&gt;0,SUM(D206-G206),SUM(D206-E206)))</f>
        <v>0</v>
      </c>
      <c r="G206" s="153"/>
      <c r="H206" s="167"/>
      <c r="I206" s="167"/>
      <c r="J206" s="160" t="str">
        <f t="shared" si="39"/>
        <v>0</v>
      </c>
      <c r="K206" s="305">
        <f>E206-H206</f>
        <v>0</v>
      </c>
      <c r="M206" s="337"/>
      <c r="O206" s="366"/>
      <c r="P206" s="367"/>
      <c r="Q206" s="366"/>
      <c r="R206" s="344"/>
      <c r="S206" s="387"/>
      <c r="T206" s="446"/>
      <c r="U206" s="475"/>
      <c r="V206" s="475"/>
      <c r="W206" s="447"/>
      <c r="X206" s="475"/>
      <c r="Y206" s="447"/>
      <c r="Z206" s="447"/>
      <c r="AA206" s="475"/>
      <c r="AB206" s="447"/>
      <c r="AC206" s="448"/>
      <c r="AT206" s="215"/>
    </row>
    <row r="207" spans="1:46" s="214" customFormat="1" ht="13" customHeight="1">
      <c r="A207" s="213"/>
      <c r="B207" s="175"/>
      <c r="C207" s="176"/>
      <c r="D207" s="177"/>
      <c r="E207" s="178"/>
      <c r="F207" s="318" t="str">
        <f>IF(D207="","0",IF(G207&lt;&gt;0,SUM(D207-G207),SUM(D207-E207)))</f>
        <v>0</v>
      </c>
      <c r="G207" s="153"/>
      <c r="H207" s="180"/>
      <c r="I207" s="168"/>
      <c r="J207" s="160" t="str">
        <f t="shared" si="39"/>
        <v>0</v>
      </c>
      <c r="K207" s="305">
        <f>E207-H207</f>
        <v>0</v>
      </c>
      <c r="M207" s="337"/>
      <c r="O207" s="366"/>
      <c r="P207" s="367"/>
      <c r="Q207" s="366"/>
      <c r="R207" s="344"/>
      <c r="S207" s="387"/>
      <c r="T207" s="446"/>
      <c r="U207" s="475"/>
      <c r="V207" s="475"/>
      <c r="W207" s="447"/>
      <c r="X207" s="475"/>
      <c r="Y207" s="447"/>
      <c r="Z207" s="447"/>
      <c r="AA207" s="475"/>
      <c r="AB207" s="447"/>
      <c r="AC207" s="448"/>
      <c r="AT207" s="215"/>
    </row>
    <row r="208" spans="1:46" s="214" customFormat="1" ht="2" customHeight="1">
      <c r="A208" s="213"/>
      <c r="B208" s="237"/>
      <c r="C208" s="238"/>
      <c r="D208" s="239"/>
      <c r="E208" s="241"/>
      <c r="F208" s="308"/>
      <c r="G208" s="240"/>
      <c r="H208" s="242"/>
      <c r="I208" s="242"/>
      <c r="J208" s="242"/>
      <c r="K208" s="312"/>
      <c r="M208" s="395"/>
      <c r="O208" s="368"/>
      <c r="P208" s="369"/>
      <c r="Q208" s="368"/>
      <c r="R208" s="404"/>
      <c r="S208" s="385"/>
      <c r="T208" s="434"/>
      <c r="U208" s="470"/>
      <c r="V208" s="470"/>
      <c r="W208" s="434"/>
      <c r="X208" s="470"/>
      <c r="Y208" s="434"/>
      <c r="Z208" s="434"/>
      <c r="AA208" s="470"/>
      <c r="AB208" s="434"/>
      <c r="AC208" s="435"/>
      <c r="AT208" s="215"/>
    </row>
    <row r="209" spans="1:46" s="253" customFormat="1" ht="15" customHeight="1" thickBot="1">
      <c r="A209" s="251"/>
      <c r="B209" s="244"/>
      <c r="C209" s="245" t="s">
        <v>31</v>
      </c>
      <c r="D209" s="255">
        <f>SUM(D203:D208)</f>
        <v>0</v>
      </c>
      <c r="E209" s="256">
        <f>SUM(E203:E208)</f>
        <v>0</v>
      </c>
      <c r="F209" s="307">
        <f>IF(D209&lt;&gt;0, IF(G209&lt;&gt;"",SUM(D209-G209),(IF(D209=0,0,SUM(D209-E209)))),0)</f>
        <v>0</v>
      </c>
      <c r="G209" s="247" t="str">
        <f>IF(SUM(G203:G208)&lt;&gt;0,SUM(E209,J209),"")</f>
        <v/>
      </c>
      <c r="H209" s="255">
        <f>SUM(H203:H208)</f>
        <v>0</v>
      </c>
      <c r="I209" s="257"/>
      <c r="J209" s="252">
        <f>SUM(J203:J208)</f>
        <v>0</v>
      </c>
      <c r="K209" s="313">
        <f>SUM(K203:K208)</f>
        <v>0</v>
      </c>
      <c r="M209" s="396"/>
      <c r="O209" s="370"/>
      <c r="P209" s="371"/>
      <c r="Q209" s="370"/>
      <c r="R209" s="405"/>
      <c r="S209" s="386"/>
      <c r="T209" s="436"/>
      <c r="U209" s="471"/>
      <c r="V209" s="471"/>
      <c r="W209" s="436"/>
      <c r="X209" s="471"/>
      <c r="Y209" s="436"/>
      <c r="Z209" s="436"/>
      <c r="AA209" s="471"/>
      <c r="AB209" s="436"/>
      <c r="AC209" s="437"/>
      <c r="AT209" s="254"/>
    </row>
    <row r="210" spans="1:46" s="214" customFormat="1">
      <c r="A210" s="213"/>
      <c r="B210" s="162"/>
      <c r="C210" s="162"/>
      <c r="D210" s="207"/>
      <c r="E210" s="210"/>
      <c r="F210" s="210"/>
      <c r="G210" s="207"/>
      <c r="H210" s="211"/>
      <c r="I210" s="211"/>
      <c r="J210" s="211"/>
      <c r="K210" s="212"/>
      <c r="M210" s="395"/>
      <c r="O210" s="368"/>
      <c r="P210" s="369"/>
      <c r="Q210" s="368"/>
      <c r="R210" s="404"/>
      <c r="S210" s="385"/>
      <c r="T210" s="434"/>
      <c r="U210" s="470"/>
      <c r="V210" s="470"/>
      <c r="W210" s="434"/>
      <c r="X210" s="470"/>
      <c r="Y210" s="434"/>
      <c r="Z210" s="434"/>
      <c r="AA210" s="470"/>
      <c r="AB210" s="434"/>
      <c r="AC210" s="435"/>
      <c r="AT210" s="215"/>
    </row>
    <row r="211" spans="1:46" s="214" customFormat="1" ht="16" thickBot="1">
      <c r="A211" s="213"/>
      <c r="B211" s="162"/>
      <c r="C211" s="162"/>
      <c r="D211" s="207"/>
      <c r="E211" s="210"/>
      <c r="F211" s="210"/>
      <c r="G211" s="211"/>
      <c r="H211" s="212"/>
      <c r="I211" s="212"/>
      <c r="J211" s="212"/>
      <c r="K211" s="211"/>
      <c r="M211" s="395"/>
      <c r="O211" s="362"/>
      <c r="P211" s="363"/>
      <c r="Q211" s="362"/>
      <c r="R211" s="404"/>
      <c r="S211" s="385"/>
      <c r="T211" s="434"/>
      <c r="U211" s="470"/>
      <c r="V211" s="470"/>
      <c r="W211" s="434"/>
      <c r="X211" s="470"/>
      <c r="Y211" s="434"/>
      <c r="Z211" s="434"/>
      <c r="AA211" s="470"/>
      <c r="AB211" s="434"/>
      <c r="AC211" s="435"/>
      <c r="AT211" s="215"/>
    </row>
    <row r="212" spans="1:46" s="214" customFormat="1" ht="16" thickBot="1">
      <c r="A212" s="271">
        <v>14</v>
      </c>
      <c r="B212" s="179" t="s">
        <v>50</v>
      </c>
      <c r="C212" s="270" t="s">
        <v>60</v>
      </c>
      <c r="D212" s="484"/>
      <c r="E212" s="485"/>
      <c r="F212" s="485"/>
      <c r="G212" s="485"/>
      <c r="H212" s="485"/>
      <c r="I212" s="485"/>
      <c r="J212" s="485"/>
      <c r="K212" s="486"/>
      <c r="M212" s="395"/>
      <c r="O212" s="362"/>
      <c r="P212" s="363"/>
      <c r="Q212" s="362"/>
      <c r="R212" s="404"/>
      <c r="S212" s="385"/>
      <c r="T212" s="434"/>
      <c r="U212" s="470"/>
      <c r="V212" s="470"/>
      <c r="W212" s="434"/>
      <c r="X212" s="470"/>
      <c r="Y212" s="434"/>
      <c r="Z212" s="434"/>
      <c r="AA212" s="470"/>
      <c r="AB212" s="434"/>
      <c r="AC212" s="435"/>
      <c r="AT212" s="215"/>
    </row>
    <row r="213" spans="1:46" s="253" customFormat="1" ht="16" thickBot="1">
      <c r="B213" s="269" t="s">
        <v>59</v>
      </c>
      <c r="C213" s="261" t="s">
        <v>56</v>
      </c>
      <c r="D213" s="262" t="str">
        <f>IF($C$1=$BE$6,$BE$10,IF($C$1=$BE$11,$BE$11,IF($C$1=$BE$9,$BE$9, $BE$10)))</f>
        <v>PY ACTUAL</v>
      </c>
      <c r="E213" s="262" t="s">
        <v>90</v>
      </c>
      <c r="F213" s="263" t="s">
        <v>91</v>
      </c>
      <c r="G213" s="263" t="s">
        <v>81</v>
      </c>
      <c r="H213" s="262" t="s">
        <v>92</v>
      </c>
      <c r="I213" s="264"/>
      <c r="J213" s="264" t="s">
        <v>94</v>
      </c>
      <c r="K213" s="265" t="s">
        <v>93</v>
      </c>
      <c r="M213" s="393" t="s">
        <v>57</v>
      </c>
      <c r="O213" s="328" t="s">
        <v>111</v>
      </c>
      <c r="P213" s="320" t="s">
        <v>107</v>
      </c>
      <c r="Q213" s="324" t="s">
        <v>108</v>
      </c>
      <c r="R213" s="393" t="s">
        <v>100</v>
      </c>
      <c r="S213" s="379"/>
      <c r="T213" s="438" t="s">
        <v>117</v>
      </c>
      <c r="U213" s="472" t="s">
        <v>118</v>
      </c>
      <c r="V213" s="472" t="s">
        <v>119</v>
      </c>
      <c r="W213" s="439" t="s">
        <v>120</v>
      </c>
      <c r="X213" s="472" t="s">
        <v>121</v>
      </c>
      <c r="Y213" s="439" t="s">
        <v>122</v>
      </c>
      <c r="Z213" s="439" t="s">
        <v>123</v>
      </c>
      <c r="AA213" s="472" t="s">
        <v>124</v>
      </c>
      <c r="AB213" s="439" t="s">
        <v>125</v>
      </c>
      <c r="AC213" s="440" t="s">
        <v>126</v>
      </c>
      <c r="AT213" s="254"/>
    </row>
    <row r="214" spans="1:46" s="214" customFormat="1" ht="2" customHeight="1" thickBot="1">
      <c r="A214" s="213"/>
      <c r="B214" s="231"/>
      <c r="C214" s="232"/>
      <c r="D214" s="233"/>
      <c r="E214" s="234"/>
      <c r="F214" s="223"/>
      <c r="G214" s="223"/>
      <c r="H214" s="235"/>
      <c r="I214" s="235"/>
      <c r="J214" s="224"/>
      <c r="K214" s="233"/>
      <c r="M214" s="397"/>
      <c r="O214" s="362"/>
      <c r="P214" s="363"/>
      <c r="Q214" s="362"/>
      <c r="R214" s="404"/>
      <c r="S214" s="385"/>
      <c r="T214" s="441"/>
      <c r="U214" s="473"/>
      <c r="V214" s="473"/>
      <c r="W214" s="441"/>
      <c r="X214" s="473"/>
      <c r="Y214" s="441"/>
      <c r="Z214" s="441"/>
      <c r="AA214" s="473"/>
      <c r="AB214" s="441"/>
      <c r="AC214" s="442"/>
      <c r="AT214" s="215"/>
    </row>
    <row r="215" spans="1:46" s="214" customFormat="1" ht="13" customHeight="1">
      <c r="A215" s="213"/>
      <c r="B215" s="169"/>
      <c r="C215" s="170"/>
      <c r="D215" s="171"/>
      <c r="E215" s="172"/>
      <c r="F215" s="318" t="str">
        <f t="shared" ref="F215:F221" si="40">IF(D215="","0",IF(G215&lt;&gt;0,SUM(D215-G215),SUM(D215-E215)))</f>
        <v>0</v>
      </c>
      <c r="G215" s="152"/>
      <c r="H215" s="166"/>
      <c r="I215" s="167"/>
      <c r="J215" s="160" t="str">
        <f t="shared" ref="J215:J221" si="41">IF(G215="","0",SUM(G215-E215))</f>
        <v>0</v>
      </c>
      <c r="K215" s="304">
        <f t="shared" ref="K215:K221" si="42">E215-H215</f>
        <v>0</v>
      </c>
      <c r="M215" s="337"/>
      <c r="O215" s="366"/>
      <c r="P215" s="367"/>
      <c r="Q215" s="366"/>
      <c r="R215" s="344"/>
      <c r="S215" s="387"/>
      <c r="T215" s="443"/>
      <c r="U215" s="474"/>
      <c r="V215" s="474"/>
      <c r="W215" s="444"/>
      <c r="X215" s="474"/>
      <c r="Y215" s="444"/>
      <c r="Z215" s="444"/>
      <c r="AA215" s="474"/>
      <c r="AB215" s="444"/>
      <c r="AC215" s="445"/>
      <c r="AT215" s="215"/>
    </row>
    <row r="216" spans="1:46" s="214" customFormat="1" ht="13" customHeight="1">
      <c r="A216" s="213"/>
      <c r="B216" s="169"/>
      <c r="C216" s="173"/>
      <c r="D216" s="171"/>
      <c r="E216" s="174"/>
      <c r="F216" s="318" t="str">
        <f t="shared" si="40"/>
        <v>0</v>
      </c>
      <c r="G216" s="153"/>
      <c r="H216" s="167"/>
      <c r="I216" s="167"/>
      <c r="J216" s="160" t="str">
        <f t="shared" si="41"/>
        <v>0</v>
      </c>
      <c r="K216" s="305">
        <f t="shared" si="42"/>
        <v>0</v>
      </c>
      <c r="M216" s="337"/>
      <c r="O216" s="366"/>
      <c r="P216" s="367"/>
      <c r="Q216" s="366"/>
      <c r="R216" s="344"/>
      <c r="S216" s="387"/>
      <c r="T216" s="446"/>
      <c r="U216" s="475"/>
      <c r="V216" s="475"/>
      <c r="W216" s="447"/>
      <c r="X216" s="475"/>
      <c r="Y216" s="447"/>
      <c r="Z216" s="447"/>
      <c r="AA216" s="475"/>
      <c r="AB216" s="447"/>
      <c r="AC216" s="448"/>
      <c r="AT216" s="215"/>
    </row>
    <row r="217" spans="1:46" s="214" customFormat="1" ht="13" customHeight="1">
      <c r="A217" s="213"/>
      <c r="B217" s="169"/>
      <c r="C217" s="173"/>
      <c r="D217" s="171"/>
      <c r="E217" s="174"/>
      <c r="F217" s="318" t="str">
        <f t="shared" si="40"/>
        <v>0</v>
      </c>
      <c r="G217" s="153"/>
      <c r="H217" s="167"/>
      <c r="I217" s="167"/>
      <c r="J217" s="160" t="str">
        <f t="shared" si="41"/>
        <v>0</v>
      </c>
      <c r="K217" s="305">
        <f t="shared" si="42"/>
        <v>0</v>
      </c>
      <c r="M217" s="337"/>
      <c r="O217" s="366"/>
      <c r="P217" s="367"/>
      <c r="Q217" s="366"/>
      <c r="R217" s="344"/>
      <c r="S217" s="387"/>
      <c r="T217" s="446"/>
      <c r="U217" s="475"/>
      <c r="V217" s="475"/>
      <c r="W217" s="447"/>
      <c r="X217" s="475"/>
      <c r="Y217" s="447"/>
      <c r="Z217" s="447"/>
      <c r="AA217" s="475"/>
      <c r="AB217" s="447"/>
      <c r="AC217" s="448"/>
      <c r="AT217" s="215"/>
    </row>
    <row r="218" spans="1:46" s="214" customFormat="1" ht="13" customHeight="1">
      <c r="A218" s="213"/>
      <c r="B218" s="169"/>
      <c r="C218" s="173"/>
      <c r="D218" s="171"/>
      <c r="E218" s="174"/>
      <c r="F218" s="318" t="str">
        <f t="shared" si="40"/>
        <v>0</v>
      </c>
      <c r="G218" s="153"/>
      <c r="H218" s="180"/>
      <c r="I218" s="168"/>
      <c r="J218" s="160" t="str">
        <f t="shared" si="41"/>
        <v>0</v>
      </c>
      <c r="K218" s="305">
        <f t="shared" si="42"/>
        <v>0</v>
      </c>
      <c r="M218" s="333"/>
      <c r="O218" s="349"/>
      <c r="P218" s="350"/>
      <c r="Q218" s="349"/>
      <c r="R218" s="338"/>
      <c r="S218" s="373"/>
      <c r="T218" s="446"/>
      <c r="U218" s="475"/>
      <c r="V218" s="475"/>
      <c r="W218" s="447"/>
      <c r="X218" s="475"/>
      <c r="Y218" s="447"/>
      <c r="Z218" s="447"/>
      <c r="AA218" s="475"/>
      <c r="AB218" s="447"/>
      <c r="AC218" s="448"/>
      <c r="AT218" s="215"/>
    </row>
    <row r="219" spans="1:46" s="214" customFormat="1" ht="13" customHeight="1">
      <c r="A219" s="213"/>
      <c r="B219" s="169"/>
      <c r="C219" s="173"/>
      <c r="D219" s="171"/>
      <c r="E219" s="174"/>
      <c r="F219" s="318" t="str">
        <f t="shared" si="40"/>
        <v>0</v>
      </c>
      <c r="G219" s="153"/>
      <c r="H219" s="167"/>
      <c r="I219" s="167"/>
      <c r="J219" s="160" t="str">
        <f t="shared" si="41"/>
        <v>0</v>
      </c>
      <c r="K219" s="305">
        <f t="shared" si="42"/>
        <v>0</v>
      </c>
      <c r="M219" s="333"/>
      <c r="O219" s="349"/>
      <c r="P219" s="350"/>
      <c r="Q219" s="349"/>
      <c r="R219" s="338"/>
      <c r="S219" s="373"/>
      <c r="T219" s="446"/>
      <c r="U219" s="475"/>
      <c r="V219" s="475"/>
      <c r="W219" s="447"/>
      <c r="X219" s="475"/>
      <c r="Y219" s="447"/>
      <c r="Z219" s="447"/>
      <c r="AA219" s="475"/>
      <c r="AB219" s="447"/>
      <c r="AC219" s="448"/>
      <c r="AT219" s="215"/>
    </row>
    <row r="220" spans="1:46" s="214" customFormat="1" ht="13" customHeight="1">
      <c r="A220" s="213"/>
      <c r="B220" s="169"/>
      <c r="C220" s="173"/>
      <c r="D220" s="171"/>
      <c r="E220" s="174"/>
      <c r="F220" s="318" t="str">
        <f t="shared" si="40"/>
        <v>0</v>
      </c>
      <c r="G220" s="153"/>
      <c r="H220" s="167"/>
      <c r="I220" s="167"/>
      <c r="J220" s="160" t="str">
        <f t="shared" si="41"/>
        <v>0</v>
      </c>
      <c r="K220" s="305">
        <f t="shared" si="42"/>
        <v>0</v>
      </c>
      <c r="M220" s="337"/>
      <c r="O220" s="366"/>
      <c r="P220" s="367"/>
      <c r="Q220" s="366"/>
      <c r="R220" s="344"/>
      <c r="S220" s="387"/>
      <c r="T220" s="446"/>
      <c r="U220" s="475"/>
      <c r="V220" s="475"/>
      <c r="W220" s="447"/>
      <c r="X220" s="475"/>
      <c r="Y220" s="447"/>
      <c r="Z220" s="447"/>
      <c r="AA220" s="475"/>
      <c r="AB220" s="447"/>
      <c r="AC220" s="448"/>
      <c r="AT220" s="215"/>
    </row>
    <row r="221" spans="1:46" s="214" customFormat="1" ht="13" customHeight="1">
      <c r="A221" s="213"/>
      <c r="B221" s="175"/>
      <c r="C221" s="176"/>
      <c r="D221" s="177"/>
      <c r="E221" s="178"/>
      <c r="F221" s="318" t="str">
        <f t="shared" si="40"/>
        <v>0</v>
      </c>
      <c r="G221" s="153"/>
      <c r="H221" s="167"/>
      <c r="I221" s="167"/>
      <c r="J221" s="160" t="str">
        <f t="shared" si="41"/>
        <v>0</v>
      </c>
      <c r="K221" s="305">
        <f t="shared" si="42"/>
        <v>0</v>
      </c>
      <c r="M221" s="337"/>
      <c r="O221" s="366"/>
      <c r="P221" s="367"/>
      <c r="Q221" s="366"/>
      <c r="R221" s="344"/>
      <c r="S221" s="387"/>
      <c r="T221" s="446"/>
      <c r="U221" s="475"/>
      <c r="V221" s="475"/>
      <c r="W221" s="447"/>
      <c r="X221" s="475"/>
      <c r="Y221" s="447"/>
      <c r="Z221" s="447"/>
      <c r="AA221" s="475"/>
      <c r="AB221" s="447"/>
      <c r="AC221" s="448"/>
      <c r="AT221" s="215"/>
    </row>
    <row r="222" spans="1:46" s="214" customFormat="1" ht="2" customHeight="1">
      <c r="A222" s="213"/>
      <c r="B222" s="237"/>
      <c r="C222" s="238"/>
      <c r="D222" s="239"/>
      <c r="E222" s="234"/>
      <c r="F222" s="308"/>
      <c r="G222" s="240"/>
      <c r="H222" s="235"/>
      <c r="I222" s="235"/>
      <c r="J222" s="235"/>
      <c r="K222" s="312"/>
      <c r="M222" s="395"/>
      <c r="O222" s="368"/>
      <c r="P222" s="369"/>
      <c r="Q222" s="368"/>
      <c r="R222" s="404"/>
      <c r="S222" s="385"/>
      <c r="T222" s="434"/>
      <c r="U222" s="470"/>
      <c r="V222" s="470"/>
      <c r="W222" s="434"/>
      <c r="X222" s="470"/>
      <c r="Y222" s="434"/>
      <c r="Z222" s="434"/>
      <c r="AA222" s="470"/>
      <c r="AB222" s="434"/>
      <c r="AC222" s="435"/>
      <c r="AT222" s="215"/>
    </row>
    <row r="223" spans="1:46" s="253" customFormat="1" ht="15" customHeight="1" thickBot="1">
      <c r="A223" s="251"/>
      <c r="B223" s="244"/>
      <c r="C223" s="245" t="s">
        <v>29</v>
      </c>
      <c r="D223" s="255">
        <f>SUM(D214:D222)</f>
        <v>0</v>
      </c>
      <c r="E223" s="256">
        <f>SUM(E214:E222)</f>
        <v>0</v>
      </c>
      <c r="F223" s="307">
        <f>IF(D223&lt;&gt;0, IF(G223&lt;&gt;"",SUM(D223-G223),(IF(D223=0,0,SUM(D223-E223)))),0)</f>
        <v>0</v>
      </c>
      <c r="G223" s="247" t="str">
        <f>IF(SUM(G214:G222)&lt;&gt;0,SUM(E223,J223),"")</f>
        <v/>
      </c>
      <c r="H223" s="255">
        <f>SUM(H214:H222)</f>
        <v>0</v>
      </c>
      <c r="I223" s="257"/>
      <c r="J223" s="252">
        <f>SUM(J214:J222)</f>
        <v>0</v>
      </c>
      <c r="K223" s="313">
        <f>SUM(K214:K222)</f>
        <v>0</v>
      </c>
      <c r="M223" s="396"/>
      <c r="O223" s="370"/>
      <c r="P223" s="371"/>
      <c r="Q223" s="370"/>
      <c r="R223" s="405"/>
      <c r="S223" s="386"/>
      <c r="T223" s="436"/>
      <c r="U223" s="471"/>
      <c r="V223" s="471"/>
      <c r="W223" s="436"/>
      <c r="X223" s="471"/>
      <c r="Y223" s="436"/>
      <c r="Z223" s="436"/>
      <c r="AA223" s="471"/>
      <c r="AB223" s="436"/>
      <c r="AC223" s="437"/>
      <c r="AT223" s="254"/>
    </row>
    <row r="224" spans="1:46" s="214" customFormat="1">
      <c r="A224" s="213"/>
      <c r="B224" s="162"/>
      <c r="C224" s="162"/>
      <c r="D224" s="207"/>
      <c r="E224" s="210"/>
      <c r="F224" s="210"/>
      <c r="G224" s="207"/>
      <c r="H224" s="211"/>
      <c r="I224" s="211"/>
      <c r="J224" s="211"/>
      <c r="K224" s="212"/>
      <c r="M224" s="395"/>
      <c r="O224" s="368"/>
      <c r="P224" s="369"/>
      <c r="Q224" s="368"/>
      <c r="R224" s="404"/>
      <c r="S224" s="385"/>
      <c r="T224" s="434"/>
      <c r="U224" s="470"/>
      <c r="V224" s="470"/>
      <c r="W224" s="434"/>
      <c r="X224" s="470"/>
      <c r="Y224" s="434"/>
      <c r="Z224" s="434"/>
      <c r="AA224" s="470"/>
      <c r="AB224" s="434"/>
      <c r="AC224" s="435"/>
      <c r="AT224" s="215"/>
    </row>
    <row r="225" spans="1:46" s="214" customFormat="1" ht="16" thickBot="1">
      <c r="A225" s="217"/>
      <c r="B225" s="162"/>
      <c r="C225" s="162"/>
      <c r="D225" s="207"/>
      <c r="E225" s="210"/>
      <c r="F225" s="210"/>
      <c r="G225" s="211"/>
      <c r="H225" s="212"/>
      <c r="I225" s="212"/>
      <c r="J225" s="212"/>
      <c r="K225" s="211"/>
      <c r="M225" s="395"/>
      <c r="O225" s="362"/>
      <c r="P225" s="363"/>
      <c r="Q225" s="362"/>
      <c r="R225" s="404"/>
      <c r="S225" s="385"/>
      <c r="T225" s="434"/>
      <c r="U225" s="470"/>
      <c r="V225" s="470"/>
      <c r="W225" s="434"/>
      <c r="X225" s="470"/>
      <c r="Y225" s="434"/>
      <c r="Z225" s="434"/>
      <c r="AA225" s="470"/>
      <c r="AB225" s="434"/>
      <c r="AC225" s="435"/>
      <c r="AT225" s="215"/>
    </row>
    <row r="226" spans="1:46" s="214" customFormat="1" ht="16" thickBot="1">
      <c r="A226" s="271">
        <v>15</v>
      </c>
      <c r="B226" s="179" t="s">
        <v>51</v>
      </c>
      <c r="C226" s="270" t="s">
        <v>60</v>
      </c>
      <c r="D226" s="484"/>
      <c r="E226" s="485"/>
      <c r="F226" s="485"/>
      <c r="G226" s="485"/>
      <c r="H226" s="485"/>
      <c r="I226" s="485"/>
      <c r="J226" s="485"/>
      <c r="K226" s="486"/>
      <c r="M226" s="395"/>
      <c r="O226" s="362"/>
      <c r="P226" s="363"/>
      <c r="Q226" s="362"/>
      <c r="R226" s="404"/>
      <c r="S226" s="385"/>
      <c r="T226" s="434"/>
      <c r="U226" s="470"/>
      <c r="V226" s="470"/>
      <c r="W226" s="434"/>
      <c r="X226" s="470"/>
      <c r="Y226" s="434"/>
      <c r="Z226" s="434"/>
      <c r="AA226" s="470"/>
      <c r="AB226" s="434"/>
      <c r="AC226" s="435"/>
      <c r="AT226" s="215"/>
    </row>
    <row r="227" spans="1:46" s="253" customFormat="1" ht="16" thickBot="1">
      <c r="B227" s="269" t="s">
        <v>59</v>
      </c>
      <c r="C227" s="261" t="s">
        <v>56</v>
      </c>
      <c r="D227" s="262" t="str">
        <f>IF($C$1=$BE$6,$BE$10,IF($C$1=$BE$11,$BE$11,IF($C$1=$BE$9,$BE$9, $BE$10)))</f>
        <v>PY ACTUAL</v>
      </c>
      <c r="E227" s="262" t="s">
        <v>90</v>
      </c>
      <c r="F227" s="263" t="s">
        <v>91</v>
      </c>
      <c r="G227" s="263" t="s">
        <v>81</v>
      </c>
      <c r="H227" s="262" t="s">
        <v>92</v>
      </c>
      <c r="I227" s="264"/>
      <c r="J227" s="264" t="s">
        <v>94</v>
      </c>
      <c r="K227" s="265" t="s">
        <v>93</v>
      </c>
      <c r="M227" s="393" t="s">
        <v>57</v>
      </c>
      <c r="O227" s="328" t="s">
        <v>111</v>
      </c>
      <c r="P227" s="320" t="s">
        <v>107</v>
      </c>
      <c r="Q227" s="324" t="s">
        <v>108</v>
      </c>
      <c r="R227" s="393" t="s">
        <v>100</v>
      </c>
      <c r="S227" s="379"/>
      <c r="T227" s="438" t="s">
        <v>117</v>
      </c>
      <c r="U227" s="472" t="s">
        <v>118</v>
      </c>
      <c r="V227" s="472" t="s">
        <v>119</v>
      </c>
      <c r="W227" s="439" t="s">
        <v>120</v>
      </c>
      <c r="X227" s="472" t="s">
        <v>121</v>
      </c>
      <c r="Y227" s="439" t="s">
        <v>122</v>
      </c>
      <c r="Z227" s="439" t="s">
        <v>123</v>
      </c>
      <c r="AA227" s="472" t="s">
        <v>124</v>
      </c>
      <c r="AB227" s="439" t="s">
        <v>125</v>
      </c>
      <c r="AC227" s="440" t="s">
        <v>126</v>
      </c>
      <c r="AT227" s="254"/>
    </row>
    <row r="228" spans="1:46" s="214" customFormat="1" ht="2" customHeight="1" thickBot="1">
      <c r="A228" s="217"/>
      <c r="B228" s="231"/>
      <c r="C228" s="232"/>
      <c r="D228" s="233"/>
      <c r="E228" s="234"/>
      <c r="F228" s="308"/>
      <c r="G228" s="223"/>
      <c r="H228" s="235"/>
      <c r="I228" s="235"/>
      <c r="J228" s="224"/>
      <c r="K228" s="314"/>
      <c r="M228" s="397"/>
      <c r="O228" s="362"/>
      <c r="P228" s="363"/>
      <c r="Q228" s="362"/>
      <c r="R228" s="404"/>
      <c r="S228" s="385"/>
      <c r="T228" s="441"/>
      <c r="U228" s="473"/>
      <c r="V228" s="473"/>
      <c r="W228" s="441"/>
      <c r="X228" s="473"/>
      <c r="Y228" s="441"/>
      <c r="Z228" s="441"/>
      <c r="AA228" s="473"/>
      <c r="AB228" s="441"/>
      <c r="AC228" s="442"/>
      <c r="AT228" s="215"/>
    </row>
    <row r="229" spans="1:46" s="214" customFormat="1" ht="13" customHeight="1">
      <c r="A229" s="217"/>
      <c r="B229" s="169"/>
      <c r="C229" s="170"/>
      <c r="D229" s="171"/>
      <c r="E229" s="172"/>
      <c r="F229" s="318" t="str">
        <f t="shared" ref="F229:F235" si="43">IF(D229="","0",IF(G229&lt;&gt;0,SUM(D229-G229),SUM(D229-E229)))</f>
        <v>0</v>
      </c>
      <c r="G229" s="152"/>
      <c r="H229" s="166"/>
      <c r="I229" s="167"/>
      <c r="J229" s="160" t="str">
        <f t="shared" ref="J229:J235" si="44">IF(G229="","0",SUM(G229-E229))</f>
        <v>0</v>
      </c>
      <c r="K229" s="304">
        <f t="shared" ref="K229:K235" si="45">E229-H229</f>
        <v>0</v>
      </c>
      <c r="M229" s="337"/>
      <c r="O229" s="366"/>
      <c r="P229" s="367"/>
      <c r="Q229" s="366"/>
      <c r="R229" s="344"/>
      <c r="S229" s="387"/>
      <c r="T229" s="443"/>
      <c r="U229" s="474"/>
      <c r="V229" s="474"/>
      <c r="W229" s="444"/>
      <c r="X229" s="474"/>
      <c r="Y229" s="444"/>
      <c r="Z229" s="444"/>
      <c r="AA229" s="474"/>
      <c r="AB229" s="444"/>
      <c r="AC229" s="445"/>
      <c r="AT229" s="215"/>
    </row>
    <row r="230" spans="1:46" s="214" customFormat="1" ht="13" customHeight="1">
      <c r="A230" s="217"/>
      <c r="B230" s="169"/>
      <c r="C230" s="173"/>
      <c r="D230" s="171"/>
      <c r="E230" s="174"/>
      <c r="F230" s="318" t="str">
        <f t="shared" si="43"/>
        <v>0</v>
      </c>
      <c r="G230" s="153"/>
      <c r="H230" s="167"/>
      <c r="I230" s="167"/>
      <c r="J230" s="160" t="str">
        <f t="shared" si="44"/>
        <v>0</v>
      </c>
      <c r="K230" s="305">
        <f t="shared" si="45"/>
        <v>0</v>
      </c>
      <c r="M230" s="337"/>
      <c r="O230" s="366"/>
      <c r="P230" s="367"/>
      <c r="Q230" s="366"/>
      <c r="R230" s="344"/>
      <c r="S230" s="387"/>
      <c r="T230" s="446"/>
      <c r="U230" s="475"/>
      <c r="V230" s="475"/>
      <c r="W230" s="447"/>
      <c r="X230" s="475"/>
      <c r="Y230" s="447"/>
      <c r="Z230" s="447"/>
      <c r="AA230" s="475"/>
      <c r="AB230" s="447"/>
      <c r="AC230" s="448"/>
      <c r="AT230" s="215"/>
    </row>
    <row r="231" spans="1:46" s="214" customFormat="1" ht="13" customHeight="1">
      <c r="A231" s="217"/>
      <c r="B231" s="169"/>
      <c r="C231" s="173"/>
      <c r="D231" s="171"/>
      <c r="E231" s="174"/>
      <c r="F231" s="318" t="str">
        <f t="shared" si="43"/>
        <v>0</v>
      </c>
      <c r="G231" s="153"/>
      <c r="H231" s="167"/>
      <c r="I231" s="167"/>
      <c r="J231" s="160" t="str">
        <f t="shared" si="44"/>
        <v>0</v>
      </c>
      <c r="K231" s="305">
        <f t="shared" si="45"/>
        <v>0</v>
      </c>
      <c r="M231" s="337"/>
      <c r="O231" s="366"/>
      <c r="P231" s="367"/>
      <c r="Q231" s="366"/>
      <c r="R231" s="344"/>
      <c r="S231" s="387"/>
      <c r="T231" s="446"/>
      <c r="U231" s="475"/>
      <c r="V231" s="475"/>
      <c r="W231" s="447"/>
      <c r="X231" s="475"/>
      <c r="Y231" s="447"/>
      <c r="Z231" s="447"/>
      <c r="AA231" s="475"/>
      <c r="AB231" s="447"/>
      <c r="AC231" s="448"/>
      <c r="AT231" s="215"/>
    </row>
    <row r="232" spans="1:46" s="214" customFormat="1" ht="13" customHeight="1">
      <c r="A232" s="217"/>
      <c r="B232" s="169"/>
      <c r="C232" s="173"/>
      <c r="D232" s="171"/>
      <c r="E232" s="174"/>
      <c r="F232" s="318" t="str">
        <f t="shared" si="43"/>
        <v>0</v>
      </c>
      <c r="G232" s="153"/>
      <c r="H232" s="180"/>
      <c r="I232" s="168"/>
      <c r="J232" s="160" t="str">
        <f t="shared" si="44"/>
        <v>0</v>
      </c>
      <c r="K232" s="305">
        <f t="shared" si="45"/>
        <v>0</v>
      </c>
      <c r="M232" s="333"/>
      <c r="O232" s="349"/>
      <c r="P232" s="350"/>
      <c r="Q232" s="349"/>
      <c r="R232" s="338"/>
      <c r="S232" s="373"/>
      <c r="T232" s="446"/>
      <c r="U232" s="475"/>
      <c r="V232" s="475"/>
      <c r="W232" s="447"/>
      <c r="X232" s="475"/>
      <c r="Y232" s="447"/>
      <c r="Z232" s="447"/>
      <c r="AA232" s="475"/>
      <c r="AB232" s="447"/>
      <c r="AC232" s="448"/>
      <c r="AT232" s="215"/>
    </row>
    <row r="233" spans="1:46" s="214" customFormat="1" ht="13" customHeight="1">
      <c r="A233" s="217"/>
      <c r="B233" s="169"/>
      <c r="C233" s="173"/>
      <c r="D233" s="171"/>
      <c r="E233" s="174"/>
      <c r="F233" s="318" t="str">
        <f t="shared" si="43"/>
        <v>0</v>
      </c>
      <c r="G233" s="153"/>
      <c r="H233" s="167"/>
      <c r="I233" s="167"/>
      <c r="J233" s="160" t="str">
        <f t="shared" si="44"/>
        <v>0</v>
      </c>
      <c r="K233" s="305">
        <f t="shared" si="45"/>
        <v>0</v>
      </c>
      <c r="M233" s="333"/>
      <c r="O233" s="349"/>
      <c r="P233" s="350"/>
      <c r="Q233" s="349"/>
      <c r="R233" s="338"/>
      <c r="S233" s="373"/>
      <c r="T233" s="446"/>
      <c r="U233" s="475"/>
      <c r="V233" s="475"/>
      <c r="W233" s="447"/>
      <c r="X233" s="475"/>
      <c r="Y233" s="447"/>
      <c r="Z233" s="447"/>
      <c r="AA233" s="475"/>
      <c r="AB233" s="447"/>
      <c r="AC233" s="448"/>
      <c r="AT233" s="215"/>
    </row>
    <row r="234" spans="1:46" s="214" customFormat="1" ht="13" customHeight="1">
      <c r="A234" s="217"/>
      <c r="B234" s="169"/>
      <c r="C234" s="173"/>
      <c r="D234" s="171"/>
      <c r="E234" s="174"/>
      <c r="F234" s="318" t="str">
        <f t="shared" si="43"/>
        <v>0</v>
      </c>
      <c r="G234" s="153"/>
      <c r="H234" s="167"/>
      <c r="I234" s="167"/>
      <c r="J234" s="160" t="str">
        <f t="shared" si="44"/>
        <v>0</v>
      </c>
      <c r="K234" s="305">
        <f t="shared" si="45"/>
        <v>0</v>
      </c>
      <c r="M234" s="337"/>
      <c r="O234" s="366"/>
      <c r="P234" s="367"/>
      <c r="Q234" s="366"/>
      <c r="R234" s="344"/>
      <c r="S234" s="387"/>
      <c r="T234" s="446"/>
      <c r="U234" s="475"/>
      <c r="V234" s="475"/>
      <c r="W234" s="447"/>
      <c r="X234" s="475"/>
      <c r="Y234" s="447"/>
      <c r="Z234" s="447"/>
      <c r="AA234" s="475"/>
      <c r="AB234" s="447"/>
      <c r="AC234" s="448"/>
      <c r="AT234" s="215"/>
    </row>
    <row r="235" spans="1:46" s="214" customFormat="1" ht="13" customHeight="1">
      <c r="A235" s="217"/>
      <c r="B235" s="175"/>
      <c r="C235" s="176"/>
      <c r="D235" s="177"/>
      <c r="E235" s="178"/>
      <c r="F235" s="318" t="str">
        <f t="shared" si="43"/>
        <v>0</v>
      </c>
      <c r="G235" s="153"/>
      <c r="H235" s="167"/>
      <c r="I235" s="167"/>
      <c r="J235" s="160" t="str">
        <f t="shared" si="44"/>
        <v>0</v>
      </c>
      <c r="K235" s="305">
        <f t="shared" si="45"/>
        <v>0</v>
      </c>
      <c r="M235" s="337"/>
      <c r="O235" s="366"/>
      <c r="P235" s="367"/>
      <c r="Q235" s="366"/>
      <c r="R235" s="344"/>
      <c r="S235" s="387"/>
      <c r="T235" s="446"/>
      <c r="U235" s="475"/>
      <c r="V235" s="475"/>
      <c r="W235" s="447"/>
      <c r="X235" s="475"/>
      <c r="Y235" s="447"/>
      <c r="Z235" s="447"/>
      <c r="AA235" s="475"/>
      <c r="AB235" s="447"/>
      <c r="AC235" s="448"/>
      <c r="AT235" s="215"/>
    </row>
    <row r="236" spans="1:46" s="214" customFormat="1" ht="2" customHeight="1">
      <c r="A236" s="217"/>
      <c r="B236" s="237"/>
      <c r="C236" s="238"/>
      <c r="D236" s="239"/>
      <c r="E236" s="234"/>
      <c r="F236" s="308"/>
      <c r="G236" s="240"/>
      <c r="H236" s="235"/>
      <c r="I236" s="235"/>
      <c r="J236" s="235"/>
      <c r="K236" s="312"/>
      <c r="M236" s="395"/>
      <c r="O236" s="368"/>
      <c r="P236" s="369"/>
      <c r="Q236" s="368"/>
      <c r="R236" s="404"/>
      <c r="S236" s="385"/>
      <c r="T236" s="434"/>
      <c r="U236" s="470"/>
      <c r="V236" s="470"/>
      <c r="W236" s="434"/>
      <c r="X236" s="470"/>
      <c r="Y236" s="434"/>
      <c r="Z236" s="434"/>
      <c r="AA236" s="470"/>
      <c r="AB236" s="434"/>
      <c r="AC236" s="435"/>
      <c r="AT236" s="215"/>
    </row>
    <row r="237" spans="1:46" s="253" customFormat="1" ht="15" customHeight="1" thickBot="1">
      <c r="A237" s="259"/>
      <c r="B237" s="244"/>
      <c r="C237" s="245" t="s">
        <v>30</v>
      </c>
      <c r="D237" s="255">
        <f>SUM(D228:D236)</f>
        <v>0</v>
      </c>
      <c r="E237" s="256">
        <f>SUM(E228:E236)</f>
        <v>0</v>
      </c>
      <c r="F237" s="307">
        <f>IF(D237&lt;&gt;0, IF(G237&lt;&gt;"",SUM(D237-G237),(IF(D237=0,0,SUM(D237-E237)))),0)</f>
        <v>0</v>
      </c>
      <c r="G237" s="247" t="str">
        <f>IF(SUM(G228:G236)&lt;&gt;0,SUM(E237,J237),"")</f>
        <v/>
      </c>
      <c r="H237" s="255">
        <f>SUM(H228:H236)</f>
        <v>0</v>
      </c>
      <c r="I237" s="257"/>
      <c r="J237" s="252">
        <f>SUM(J228:J236)</f>
        <v>0</v>
      </c>
      <c r="K237" s="313">
        <f>SUM(K228:K236)</f>
        <v>0</v>
      </c>
      <c r="M237" s="396"/>
      <c r="O237" s="370"/>
      <c r="P237" s="371"/>
      <c r="Q237" s="370"/>
      <c r="R237" s="405"/>
      <c r="S237" s="386"/>
      <c r="T237" s="436"/>
      <c r="U237" s="471"/>
      <c r="V237" s="471"/>
      <c r="W237" s="436"/>
      <c r="X237" s="471"/>
      <c r="Y237" s="436"/>
      <c r="Z237" s="436"/>
      <c r="AA237" s="471"/>
      <c r="AB237" s="436"/>
      <c r="AC237" s="437"/>
      <c r="AT237" s="254"/>
    </row>
    <row r="238" spans="1:46" s="214" customFormat="1">
      <c r="A238" s="217"/>
      <c r="B238" s="162"/>
      <c r="C238" s="162"/>
      <c r="D238" s="207"/>
      <c r="E238" s="210"/>
      <c r="F238" s="210"/>
      <c r="G238" s="207"/>
      <c r="H238" s="211"/>
      <c r="I238" s="211"/>
      <c r="J238" s="211"/>
      <c r="K238" s="212"/>
      <c r="M238" s="395"/>
      <c r="O238" s="368"/>
      <c r="P238" s="369"/>
      <c r="Q238" s="368"/>
      <c r="R238" s="404"/>
      <c r="S238" s="385"/>
      <c r="T238" s="434"/>
      <c r="U238" s="470"/>
      <c r="V238" s="470"/>
      <c r="W238" s="434"/>
      <c r="X238" s="470"/>
      <c r="Y238" s="434"/>
      <c r="Z238" s="434"/>
      <c r="AA238" s="470"/>
      <c r="AB238" s="434"/>
      <c r="AC238" s="435"/>
      <c r="AT238" s="215"/>
    </row>
    <row r="239" spans="1:46" s="214" customFormat="1" ht="16" thickBot="1">
      <c r="A239" s="217"/>
      <c r="B239" s="162"/>
      <c r="C239" s="162"/>
      <c r="D239" s="207"/>
      <c r="E239" s="210"/>
      <c r="F239" s="210"/>
      <c r="G239" s="211"/>
      <c r="H239" s="212"/>
      <c r="I239" s="212"/>
      <c r="J239" s="212"/>
      <c r="K239" s="211"/>
      <c r="M239" s="395"/>
      <c r="O239" s="362"/>
      <c r="P239" s="363"/>
      <c r="Q239" s="362"/>
      <c r="R239" s="404"/>
      <c r="S239" s="385"/>
      <c r="T239" s="434"/>
      <c r="U239" s="470"/>
      <c r="V239" s="470"/>
      <c r="W239" s="434"/>
      <c r="X239" s="470"/>
      <c r="Y239" s="434"/>
      <c r="Z239" s="434"/>
      <c r="AA239" s="470"/>
      <c r="AB239" s="434"/>
      <c r="AC239" s="435"/>
      <c r="AT239" s="215"/>
    </row>
    <row r="240" spans="1:46" s="214" customFormat="1" ht="16" thickBot="1">
      <c r="A240" s="271">
        <v>16</v>
      </c>
      <c r="B240" s="179" t="s">
        <v>115</v>
      </c>
      <c r="C240" s="270" t="s">
        <v>60</v>
      </c>
      <c r="D240" s="484"/>
      <c r="E240" s="485"/>
      <c r="F240" s="485"/>
      <c r="G240" s="485"/>
      <c r="H240" s="485"/>
      <c r="I240" s="485"/>
      <c r="J240" s="485"/>
      <c r="K240" s="486"/>
      <c r="M240" s="395"/>
      <c r="O240" s="362"/>
      <c r="P240" s="363"/>
      <c r="Q240" s="362"/>
      <c r="R240" s="404"/>
      <c r="S240" s="385"/>
      <c r="T240" s="434"/>
      <c r="U240" s="470"/>
      <c r="V240" s="470"/>
      <c r="W240" s="434"/>
      <c r="X240" s="470"/>
      <c r="Y240" s="434"/>
      <c r="Z240" s="434"/>
      <c r="AA240" s="470"/>
      <c r="AB240" s="434"/>
      <c r="AC240" s="435"/>
      <c r="AT240" s="215"/>
    </row>
    <row r="241" spans="1:46" s="253" customFormat="1" ht="16" thickBot="1">
      <c r="B241" s="269" t="s">
        <v>59</v>
      </c>
      <c r="C241" s="261" t="s">
        <v>56</v>
      </c>
      <c r="D241" s="262" t="str">
        <f>IF($C$1=$BE$6,$BE$10,IF($C$1=$BE$11,$BE$11,IF($C$1=$BE$9,$BE$9, $BE$10)))</f>
        <v>PY ACTUAL</v>
      </c>
      <c r="E241" s="262" t="s">
        <v>90</v>
      </c>
      <c r="F241" s="263" t="s">
        <v>91</v>
      </c>
      <c r="G241" s="263" t="s">
        <v>81</v>
      </c>
      <c r="H241" s="262" t="s">
        <v>92</v>
      </c>
      <c r="I241" s="264"/>
      <c r="J241" s="264" t="s">
        <v>94</v>
      </c>
      <c r="K241" s="265" t="s">
        <v>93</v>
      </c>
      <c r="M241" s="393" t="s">
        <v>57</v>
      </c>
      <c r="O241" s="328" t="s">
        <v>111</v>
      </c>
      <c r="P241" s="320" t="s">
        <v>107</v>
      </c>
      <c r="Q241" s="324" t="s">
        <v>108</v>
      </c>
      <c r="R241" s="393" t="s">
        <v>100</v>
      </c>
      <c r="S241" s="379"/>
      <c r="T241" s="438" t="s">
        <v>117</v>
      </c>
      <c r="U241" s="472" t="s">
        <v>118</v>
      </c>
      <c r="V241" s="472" t="s">
        <v>119</v>
      </c>
      <c r="W241" s="439" t="s">
        <v>120</v>
      </c>
      <c r="X241" s="472" t="s">
        <v>121</v>
      </c>
      <c r="Y241" s="439" t="s">
        <v>122</v>
      </c>
      <c r="Z241" s="439" t="s">
        <v>123</v>
      </c>
      <c r="AA241" s="472" t="s">
        <v>124</v>
      </c>
      <c r="AB241" s="439" t="s">
        <v>125</v>
      </c>
      <c r="AC241" s="440" t="s">
        <v>126</v>
      </c>
      <c r="AT241" s="254"/>
    </row>
    <row r="242" spans="1:46" s="214" customFormat="1" ht="2" customHeight="1" thickBot="1">
      <c r="A242" s="217"/>
      <c r="B242" s="231"/>
      <c r="C242" s="232"/>
      <c r="D242" s="233"/>
      <c r="E242" s="234"/>
      <c r="F242" s="308"/>
      <c r="G242" s="223"/>
      <c r="H242" s="235"/>
      <c r="I242" s="235"/>
      <c r="J242" s="224"/>
      <c r="K242" s="314"/>
      <c r="M242" s="397"/>
      <c r="O242" s="362"/>
      <c r="P242" s="363"/>
      <c r="Q242" s="362"/>
      <c r="R242" s="404"/>
      <c r="S242" s="385"/>
      <c r="T242" s="441"/>
      <c r="U242" s="473"/>
      <c r="V242" s="473"/>
      <c r="W242" s="441"/>
      <c r="X242" s="473"/>
      <c r="Y242" s="441"/>
      <c r="Z242" s="441"/>
      <c r="AA242" s="473"/>
      <c r="AB242" s="441"/>
      <c r="AC242" s="442"/>
      <c r="AT242" s="215"/>
    </row>
    <row r="243" spans="1:46" s="214" customFormat="1" ht="13" customHeight="1">
      <c r="A243" s="217"/>
      <c r="B243" s="169"/>
      <c r="C243" s="170"/>
      <c r="D243" s="171"/>
      <c r="E243" s="172"/>
      <c r="F243" s="318" t="str">
        <f t="shared" ref="F243:F249" si="46">IF(D243="","0",IF(G243&lt;&gt;0,SUM(D243-G243),SUM(D243-E243)))</f>
        <v>0</v>
      </c>
      <c r="G243" s="152"/>
      <c r="H243" s="166"/>
      <c r="I243" s="167"/>
      <c r="J243" s="160" t="str">
        <f t="shared" ref="J243:J249" si="47">IF(G243="","0",SUM(G243-E243))</f>
        <v>0</v>
      </c>
      <c r="K243" s="304">
        <f t="shared" ref="K243:K249" si="48">E243-H243</f>
        <v>0</v>
      </c>
      <c r="M243" s="337"/>
      <c r="O243" s="366"/>
      <c r="P243" s="367"/>
      <c r="Q243" s="366"/>
      <c r="R243" s="344"/>
      <c r="S243" s="387"/>
      <c r="T243" s="443"/>
      <c r="U243" s="474"/>
      <c r="V243" s="474"/>
      <c r="W243" s="444"/>
      <c r="X243" s="474"/>
      <c r="Y243" s="444"/>
      <c r="Z243" s="444"/>
      <c r="AA243" s="474"/>
      <c r="AB243" s="444"/>
      <c r="AC243" s="445"/>
      <c r="AT243" s="215"/>
    </row>
    <row r="244" spans="1:46" s="214" customFormat="1" ht="13" customHeight="1">
      <c r="A244" s="217"/>
      <c r="B244" s="169"/>
      <c r="C244" s="173"/>
      <c r="D244" s="171"/>
      <c r="E244" s="174"/>
      <c r="F244" s="318" t="str">
        <f t="shared" si="46"/>
        <v>0</v>
      </c>
      <c r="G244" s="153"/>
      <c r="H244" s="167"/>
      <c r="I244" s="167"/>
      <c r="J244" s="160" t="str">
        <f t="shared" si="47"/>
        <v>0</v>
      </c>
      <c r="K244" s="305">
        <f t="shared" si="48"/>
        <v>0</v>
      </c>
      <c r="M244" s="337"/>
      <c r="O244" s="366"/>
      <c r="P244" s="367"/>
      <c r="Q244" s="366"/>
      <c r="R244" s="344"/>
      <c r="S244" s="387"/>
      <c r="T244" s="446"/>
      <c r="U244" s="475"/>
      <c r="V244" s="475"/>
      <c r="W244" s="447"/>
      <c r="X244" s="475"/>
      <c r="Y244" s="447"/>
      <c r="Z244" s="447"/>
      <c r="AA244" s="475"/>
      <c r="AB244" s="447"/>
      <c r="AC244" s="448"/>
      <c r="AT244" s="215"/>
    </row>
    <row r="245" spans="1:46" s="214" customFormat="1" ht="13" customHeight="1">
      <c r="A245" s="217"/>
      <c r="B245" s="169"/>
      <c r="C245" s="173"/>
      <c r="D245" s="171"/>
      <c r="E245" s="174"/>
      <c r="F245" s="318" t="str">
        <f t="shared" si="46"/>
        <v>0</v>
      </c>
      <c r="G245" s="153"/>
      <c r="H245" s="167"/>
      <c r="I245" s="167"/>
      <c r="J245" s="160" t="str">
        <f t="shared" si="47"/>
        <v>0</v>
      </c>
      <c r="K245" s="305">
        <f t="shared" si="48"/>
        <v>0</v>
      </c>
      <c r="M245" s="337"/>
      <c r="O245" s="366"/>
      <c r="P245" s="367"/>
      <c r="Q245" s="366"/>
      <c r="R245" s="344"/>
      <c r="S245" s="387"/>
      <c r="T245" s="446"/>
      <c r="U245" s="475"/>
      <c r="V245" s="475"/>
      <c r="W245" s="447"/>
      <c r="X245" s="475"/>
      <c r="Y245" s="447"/>
      <c r="Z245" s="447"/>
      <c r="AA245" s="475"/>
      <c r="AB245" s="447"/>
      <c r="AC245" s="448"/>
      <c r="AT245" s="215"/>
    </row>
    <row r="246" spans="1:46" s="214" customFormat="1" ht="13" customHeight="1">
      <c r="A246" s="217"/>
      <c r="B246" s="169"/>
      <c r="C246" s="173"/>
      <c r="D246" s="171"/>
      <c r="E246" s="174"/>
      <c r="F246" s="318" t="str">
        <f t="shared" si="46"/>
        <v>0</v>
      </c>
      <c r="G246" s="153"/>
      <c r="H246" s="180"/>
      <c r="I246" s="168"/>
      <c r="J246" s="160" t="str">
        <f t="shared" si="47"/>
        <v>0</v>
      </c>
      <c r="K246" s="305">
        <f t="shared" si="48"/>
        <v>0</v>
      </c>
      <c r="M246" s="333"/>
      <c r="O246" s="349"/>
      <c r="P246" s="350"/>
      <c r="Q246" s="349"/>
      <c r="R246" s="338"/>
      <c r="S246" s="373"/>
      <c r="T246" s="446"/>
      <c r="U246" s="475"/>
      <c r="V246" s="475"/>
      <c r="W246" s="447"/>
      <c r="X246" s="475"/>
      <c r="Y246" s="447"/>
      <c r="Z246" s="447"/>
      <c r="AA246" s="475"/>
      <c r="AB246" s="447"/>
      <c r="AC246" s="448"/>
      <c r="AT246" s="215"/>
    </row>
    <row r="247" spans="1:46" s="214" customFormat="1" ht="13" customHeight="1">
      <c r="A247" s="217"/>
      <c r="B247" s="169"/>
      <c r="C247" s="173"/>
      <c r="D247" s="171"/>
      <c r="E247" s="174"/>
      <c r="F247" s="318" t="str">
        <f t="shared" si="46"/>
        <v>0</v>
      </c>
      <c r="G247" s="153"/>
      <c r="H247" s="167"/>
      <c r="I247" s="167"/>
      <c r="J247" s="160" t="str">
        <f t="shared" si="47"/>
        <v>0</v>
      </c>
      <c r="K247" s="305">
        <f t="shared" si="48"/>
        <v>0</v>
      </c>
      <c r="M247" s="333"/>
      <c r="O247" s="349"/>
      <c r="P247" s="350"/>
      <c r="Q247" s="349"/>
      <c r="R247" s="338"/>
      <c r="S247" s="373"/>
      <c r="T247" s="446"/>
      <c r="U247" s="475"/>
      <c r="V247" s="475"/>
      <c r="W247" s="447"/>
      <c r="X247" s="475"/>
      <c r="Y247" s="447"/>
      <c r="Z247" s="447"/>
      <c r="AA247" s="475"/>
      <c r="AB247" s="447"/>
      <c r="AC247" s="448"/>
      <c r="AT247" s="215"/>
    </row>
    <row r="248" spans="1:46" s="214" customFormat="1" ht="13" customHeight="1">
      <c r="A248" s="217"/>
      <c r="B248" s="169"/>
      <c r="C248" s="173"/>
      <c r="D248" s="171"/>
      <c r="E248" s="174"/>
      <c r="F248" s="318" t="str">
        <f t="shared" si="46"/>
        <v>0</v>
      </c>
      <c r="G248" s="153"/>
      <c r="H248" s="167"/>
      <c r="I248" s="167"/>
      <c r="J248" s="160" t="str">
        <f t="shared" si="47"/>
        <v>0</v>
      </c>
      <c r="K248" s="305">
        <f t="shared" si="48"/>
        <v>0</v>
      </c>
      <c r="M248" s="337"/>
      <c r="O248" s="366"/>
      <c r="P248" s="367"/>
      <c r="Q248" s="366"/>
      <c r="R248" s="344"/>
      <c r="S248" s="387"/>
      <c r="T248" s="446"/>
      <c r="U248" s="475"/>
      <c r="V248" s="475"/>
      <c r="W248" s="447"/>
      <c r="X248" s="475"/>
      <c r="Y248" s="447"/>
      <c r="Z248" s="447"/>
      <c r="AA248" s="475"/>
      <c r="AB248" s="447"/>
      <c r="AC248" s="448"/>
      <c r="AT248" s="215"/>
    </row>
    <row r="249" spans="1:46" s="214" customFormat="1" ht="13" customHeight="1">
      <c r="A249" s="217"/>
      <c r="B249" s="175"/>
      <c r="C249" s="176"/>
      <c r="D249" s="177"/>
      <c r="E249" s="178"/>
      <c r="F249" s="318" t="str">
        <f t="shared" si="46"/>
        <v>0</v>
      </c>
      <c r="G249" s="153"/>
      <c r="H249" s="167"/>
      <c r="I249" s="167"/>
      <c r="J249" s="160" t="str">
        <f t="shared" si="47"/>
        <v>0</v>
      </c>
      <c r="K249" s="305">
        <f t="shared" si="48"/>
        <v>0</v>
      </c>
      <c r="M249" s="337"/>
      <c r="O249" s="366"/>
      <c r="P249" s="367"/>
      <c r="Q249" s="366"/>
      <c r="R249" s="344"/>
      <c r="S249" s="387"/>
      <c r="T249" s="446"/>
      <c r="U249" s="475"/>
      <c r="V249" s="475"/>
      <c r="W249" s="447"/>
      <c r="X249" s="475"/>
      <c r="Y249" s="447"/>
      <c r="Z249" s="447"/>
      <c r="AA249" s="475"/>
      <c r="AB249" s="447"/>
      <c r="AC249" s="448"/>
      <c r="AT249" s="215"/>
    </row>
    <row r="250" spans="1:46" s="214" customFormat="1" ht="2" customHeight="1">
      <c r="A250" s="217"/>
      <c r="B250" s="237"/>
      <c r="C250" s="238"/>
      <c r="D250" s="239"/>
      <c r="E250" s="234"/>
      <c r="F250" s="308"/>
      <c r="G250" s="240"/>
      <c r="H250" s="235"/>
      <c r="I250" s="235"/>
      <c r="J250" s="235"/>
      <c r="K250" s="312"/>
      <c r="M250" s="395"/>
      <c r="O250" s="368"/>
      <c r="P250" s="369"/>
      <c r="Q250" s="368"/>
      <c r="R250" s="404"/>
      <c r="S250" s="385"/>
      <c r="T250" s="434"/>
      <c r="U250" s="470"/>
      <c r="V250" s="470"/>
      <c r="W250" s="434"/>
      <c r="X250" s="470"/>
      <c r="Y250" s="434"/>
      <c r="Z250" s="434"/>
      <c r="AA250" s="470"/>
      <c r="AB250" s="434"/>
      <c r="AC250" s="435"/>
      <c r="AT250" s="215"/>
    </row>
    <row r="251" spans="1:46" s="253" customFormat="1" ht="15" customHeight="1" thickBot="1">
      <c r="A251" s="259"/>
      <c r="B251" s="244"/>
      <c r="C251" s="245" t="s">
        <v>52</v>
      </c>
      <c r="D251" s="255">
        <f>SUM(D242:D250)</f>
        <v>0</v>
      </c>
      <c r="E251" s="256">
        <f>SUM(E242:E250)</f>
        <v>0</v>
      </c>
      <c r="F251" s="307">
        <f>IF(D251&lt;&gt;0, IF(G251&lt;&gt;"",SUM(D251-G251),(IF(D251=0,0,SUM(D251-E251)))),0)</f>
        <v>0</v>
      </c>
      <c r="G251" s="247" t="str">
        <f>IF(SUM(G242:G250)&lt;&gt;0,SUM(E251,J251),"")</f>
        <v/>
      </c>
      <c r="H251" s="255">
        <f>SUM(H242:H250)</f>
        <v>0</v>
      </c>
      <c r="I251" s="258"/>
      <c r="J251" s="252">
        <f>SUM(J242:J250)</f>
        <v>0</v>
      </c>
      <c r="K251" s="313">
        <f>SUM(K242:K250)</f>
        <v>0</v>
      </c>
      <c r="M251" s="396"/>
      <c r="O251" s="370"/>
      <c r="P251" s="371"/>
      <c r="Q251" s="370"/>
      <c r="R251" s="405"/>
      <c r="S251" s="386"/>
      <c r="T251" s="436"/>
      <c r="U251" s="471"/>
      <c r="V251" s="471"/>
      <c r="W251" s="436"/>
      <c r="X251" s="471"/>
      <c r="Y251" s="436"/>
      <c r="Z251" s="436"/>
      <c r="AA251" s="471"/>
      <c r="AB251" s="436"/>
      <c r="AC251" s="437"/>
      <c r="AT251" s="254"/>
    </row>
    <row r="252" spans="1:46" s="214" customFormat="1">
      <c r="A252" s="217"/>
      <c r="B252" s="162"/>
      <c r="C252" s="162"/>
      <c r="D252" s="207"/>
      <c r="E252" s="210"/>
      <c r="F252" s="210"/>
      <c r="G252" s="207"/>
      <c r="H252" s="211"/>
      <c r="I252" s="211"/>
      <c r="J252" s="211"/>
      <c r="K252" s="212"/>
      <c r="M252" s="395"/>
      <c r="O252" s="368"/>
      <c r="P252" s="369"/>
      <c r="Q252" s="368"/>
      <c r="R252" s="404"/>
      <c r="S252" s="385"/>
      <c r="T252" s="434"/>
      <c r="U252" s="470"/>
      <c r="V252" s="470"/>
      <c r="W252" s="434"/>
      <c r="X252" s="470"/>
      <c r="Y252" s="434"/>
      <c r="Z252" s="434"/>
      <c r="AA252" s="470"/>
      <c r="AB252" s="434"/>
      <c r="AC252" s="435"/>
      <c r="AT252" s="215"/>
    </row>
    <row r="253" spans="1:46" s="214" customFormat="1" ht="16" thickBot="1">
      <c r="A253" s="217"/>
      <c r="B253" s="162"/>
      <c r="C253" s="162"/>
      <c r="D253" s="207"/>
      <c r="E253" s="210"/>
      <c r="F253" s="210"/>
      <c r="G253" s="211"/>
      <c r="H253" s="212"/>
      <c r="I253" s="212"/>
      <c r="J253" s="212"/>
      <c r="K253" s="211"/>
      <c r="M253" s="395"/>
      <c r="O253" s="362"/>
      <c r="P253" s="363"/>
      <c r="Q253" s="362"/>
      <c r="R253" s="404"/>
      <c r="S253" s="385"/>
      <c r="T253" s="434"/>
      <c r="U253" s="470"/>
      <c r="V253" s="470"/>
      <c r="W253" s="434"/>
      <c r="X253" s="470"/>
      <c r="Y253" s="434"/>
      <c r="Z253" s="434"/>
      <c r="AA253" s="470"/>
      <c r="AB253" s="434"/>
      <c r="AC253" s="435"/>
      <c r="AT253" s="215"/>
    </row>
    <row r="254" spans="1:46" s="214" customFormat="1" ht="16" thickBot="1">
      <c r="A254" s="271">
        <v>17</v>
      </c>
      <c r="B254" s="179" t="s">
        <v>79</v>
      </c>
      <c r="C254" s="270" t="s">
        <v>60</v>
      </c>
      <c r="D254" s="484" t="s">
        <v>61</v>
      </c>
      <c r="E254" s="485"/>
      <c r="F254" s="485"/>
      <c r="G254" s="485"/>
      <c r="H254" s="485"/>
      <c r="I254" s="485"/>
      <c r="J254" s="485"/>
      <c r="K254" s="486"/>
      <c r="M254" s="395"/>
      <c r="O254" s="362"/>
      <c r="P254" s="363"/>
      <c r="Q254" s="362"/>
      <c r="R254" s="404"/>
      <c r="S254" s="385"/>
      <c r="T254" s="434"/>
      <c r="U254" s="470"/>
      <c r="V254" s="470"/>
      <c r="W254" s="434"/>
      <c r="X254" s="470"/>
      <c r="Y254" s="434"/>
      <c r="Z254" s="434"/>
      <c r="AA254" s="470"/>
      <c r="AB254" s="434"/>
      <c r="AC254" s="435"/>
      <c r="AT254" s="215"/>
    </row>
    <row r="255" spans="1:46" s="253" customFormat="1" ht="16" thickBot="1">
      <c r="B255" s="269" t="s">
        <v>59</v>
      </c>
      <c r="C255" s="261" t="s">
        <v>56</v>
      </c>
      <c r="D255" s="262" t="str">
        <f>IF($C$1=$BE$6,$BE$10,IF($C$1=$BE$11,$BE$11,IF($C$1=$BE$9,$BE$9, $BE$10)))</f>
        <v>PY ACTUAL</v>
      </c>
      <c r="E255" s="262" t="s">
        <v>90</v>
      </c>
      <c r="F255" s="263" t="s">
        <v>91</v>
      </c>
      <c r="G255" s="263" t="s">
        <v>81</v>
      </c>
      <c r="H255" s="262" t="s">
        <v>92</v>
      </c>
      <c r="I255" s="264"/>
      <c r="J255" s="264" t="s">
        <v>94</v>
      </c>
      <c r="K255" s="265" t="s">
        <v>93</v>
      </c>
      <c r="M255" s="393" t="s">
        <v>57</v>
      </c>
      <c r="O255" s="328" t="s">
        <v>111</v>
      </c>
      <c r="P255" s="320" t="s">
        <v>107</v>
      </c>
      <c r="Q255" s="324" t="s">
        <v>108</v>
      </c>
      <c r="R255" s="393" t="s">
        <v>100</v>
      </c>
      <c r="S255" s="379"/>
      <c r="T255" s="438" t="s">
        <v>117</v>
      </c>
      <c r="U255" s="472" t="s">
        <v>118</v>
      </c>
      <c r="V255" s="472" t="s">
        <v>119</v>
      </c>
      <c r="W255" s="439" t="s">
        <v>120</v>
      </c>
      <c r="X255" s="472" t="s">
        <v>121</v>
      </c>
      <c r="Y255" s="439" t="s">
        <v>122</v>
      </c>
      <c r="Z255" s="439" t="s">
        <v>123</v>
      </c>
      <c r="AA255" s="472" t="s">
        <v>124</v>
      </c>
      <c r="AB255" s="439" t="s">
        <v>125</v>
      </c>
      <c r="AC255" s="440" t="s">
        <v>126</v>
      </c>
      <c r="AT255" s="254"/>
    </row>
    <row r="256" spans="1:46" s="214" customFormat="1" ht="2" customHeight="1" thickBot="1">
      <c r="A256" s="217"/>
      <c r="B256" s="231"/>
      <c r="C256" s="232"/>
      <c r="D256" s="233"/>
      <c r="E256" s="234"/>
      <c r="F256" s="308"/>
      <c r="G256" s="223"/>
      <c r="H256" s="235"/>
      <c r="I256" s="235"/>
      <c r="J256" s="224"/>
      <c r="K256" s="314"/>
      <c r="M256" s="397"/>
      <c r="O256" s="362"/>
      <c r="P256" s="363"/>
      <c r="Q256" s="362"/>
      <c r="R256" s="404"/>
      <c r="S256" s="385"/>
      <c r="T256" s="441"/>
      <c r="U256" s="473"/>
      <c r="V256" s="473"/>
      <c r="W256" s="441"/>
      <c r="X256" s="473"/>
      <c r="Y256" s="441"/>
      <c r="Z256" s="441"/>
      <c r="AA256" s="473"/>
      <c r="AB256" s="441"/>
      <c r="AC256" s="442"/>
      <c r="AT256" s="215"/>
    </row>
    <row r="257" spans="1:46" s="214" customFormat="1" ht="13" customHeight="1">
      <c r="A257" s="217"/>
      <c r="B257" s="169" t="s">
        <v>44</v>
      </c>
      <c r="C257" s="170" t="s">
        <v>95</v>
      </c>
      <c r="D257" s="171"/>
      <c r="E257" s="172"/>
      <c r="F257" s="318" t="str">
        <f t="shared" ref="F257:F263" si="49">IF(D257="","0",IF(G257&lt;&gt;0,SUM(D257-G257),SUM(D257-E257)))</f>
        <v>0</v>
      </c>
      <c r="G257" s="152"/>
      <c r="H257" s="166"/>
      <c r="I257" s="167"/>
      <c r="J257" s="160" t="str">
        <f t="shared" ref="J257:J263" si="50">IF(G257="","0",SUM(G257-E257))</f>
        <v>0</v>
      </c>
      <c r="K257" s="304">
        <f t="shared" ref="K257:K263" si="51">E257-H257</f>
        <v>0</v>
      </c>
      <c r="M257" s="337"/>
      <c r="O257" s="366"/>
      <c r="P257" s="367"/>
      <c r="Q257" s="366"/>
      <c r="R257" s="344"/>
      <c r="S257" s="387"/>
      <c r="T257" s="443"/>
      <c r="U257" s="474"/>
      <c r="V257" s="474"/>
      <c r="W257" s="444"/>
      <c r="X257" s="474"/>
      <c r="Y257" s="444"/>
      <c r="Z257" s="444"/>
      <c r="AA257" s="474"/>
      <c r="AB257" s="444"/>
      <c r="AC257" s="445"/>
      <c r="AT257" s="215"/>
    </row>
    <row r="258" spans="1:46" s="214" customFormat="1" ht="13" customHeight="1">
      <c r="A258" s="217"/>
      <c r="B258" s="169" t="s">
        <v>87</v>
      </c>
      <c r="C258" s="173"/>
      <c r="D258" s="171"/>
      <c r="E258" s="174"/>
      <c r="F258" s="318" t="str">
        <f t="shared" si="49"/>
        <v>0</v>
      </c>
      <c r="G258" s="153"/>
      <c r="H258" s="167"/>
      <c r="I258" s="167"/>
      <c r="J258" s="160" t="str">
        <f t="shared" si="50"/>
        <v>0</v>
      </c>
      <c r="K258" s="305">
        <f t="shared" si="51"/>
        <v>0</v>
      </c>
      <c r="M258" s="337"/>
      <c r="O258" s="366"/>
      <c r="P258" s="367"/>
      <c r="Q258" s="366"/>
      <c r="R258" s="344"/>
      <c r="S258" s="387"/>
      <c r="T258" s="446"/>
      <c r="U258" s="475"/>
      <c r="V258" s="475"/>
      <c r="W258" s="447"/>
      <c r="X258" s="475"/>
      <c r="Y258" s="447"/>
      <c r="Z258" s="447"/>
      <c r="AA258" s="475"/>
      <c r="AB258" s="447"/>
      <c r="AC258" s="448"/>
      <c r="AT258" s="215"/>
    </row>
    <row r="259" spans="1:46" s="214" customFormat="1" ht="13" customHeight="1">
      <c r="A259" s="217"/>
      <c r="B259" s="169" t="s">
        <v>45</v>
      </c>
      <c r="C259" s="173"/>
      <c r="D259" s="171"/>
      <c r="E259" s="174"/>
      <c r="F259" s="318" t="str">
        <f t="shared" si="49"/>
        <v>0</v>
      </c>
      <c r="G259" s="153"/>
      <c r="H259" s="167"/>
      <c r="I259" s="167"/>
      <c r="J259" s="160" t="str">
        <f t="shared" si="50"/>
        <v>0</v>
      </c>
      <c r="K259" s="305">
        <f t="shared" si="51"/>
        <v>0</v>
      </c>
      <c r="M259" s="337"/>
      <c r="O259" s="366"/>
      <c r="P259" s="367"/>
      <c r="Q259" s="366"/>
      <c r="R259" s="344"/>
      <c r="S259" s="387"/>
      <c r="T259" s="446"/>
      <c r="U259" s="475"/>
      <c r="V259" s="475"/>
      <c r="W259" s="447"/>
      <c r="X259" s="475"/>
      <c r="Y259" s="447"/>
      <c r="Z259" s="447"/>
      <c r="AA259" s="475"/>
      <c r="AB259" s="447"/>
      <c r="AC259" s="448"/>
      <c r="AT259" s="215"/>
    </row>
    <row r="260" spans="1:46" s="214" customFormat="1" ht="13" customHeight="1">
      <c r="A260" s="217"/>
      <c r="B260" s="169" t="s">
        <v>46</v>
      </c>
      <c r="C260" s="173"/>
      <c r="D260" s="171"/>
      <c r="E260" s="174"/>
      <c r="F260" s="318" t="str">
        <f t="shared" si="49"/>
        <v>0</v>
      </c>
      <c r="G260" s="153"/>
      <c r="H260" s="180"/>
      <c r="I260" s="168"/>
      <c r="J260" s="160" t="str">
        <f t="shared" si="50"/>
        <v>0</v>
      </c>
      <c r="K260" s="305">
        <f t="shared" si="51"/>
        <v>0</v>
      </c>
      <c r="M260" s="333"/>
      <c r="O260" s="349"/>
      <c r="P260" s="350"/>
      <c r="Q260" s="349"/>
      <c r="R260" s="338"/>
      <c r="S260" s="373"/>
      <c r="T260" s="446"/>
      <c r="U260" s="475"/>
      <c r="V260" s="475"/>
      <c r="W260" s="447"/>
      <c r="X260" s="475"/>
      <c r="Y260" s="447"/>
      <c r="Z260" s="447"/>
      <c r="AA260" s="475"/>
      <c r="AB260" s="447"/>
      <c r="AC260" s="448"/>
      <c r="AT260" s="215"/>
    </row>
    <row r="261" spans="1:46" s="214" customFormat="1" ht="13" customHeight="1">
      <c r="A261" s="217"/>
      <c r="B261" s="169" t="s">
        <v>20</v>
      </c>
      <c r="C261" s="173"/>
      <c r="D261" s="171"/>
      <c r="E261" s="174"/>
      <c r="F261" s="318" t="str">
        <f t="shared" si="49"/>
        <v>0</v>
      </c>
      <c r="G261" s="153"/>
      <c r="H261" s="167"/>
      <c r="I261" s="167"/>
      <c r="J261" s="160" t="str">
        <f t="shared" si="50"/>
        <v>0</v>
      </c>
      <c r="K261" s="305">
        <f t="shared" si="51"/>
        <v>0</v>
      </c>
      <c r="M261" s="333"/>
      <c r="O261" s="349"/>
      <c r="P261" s="350"/>
      <c r="Q261" s="349"/>
      <c r="R261" s="338"/>
      <c r="S261" s="373"/>
      <c r="T261" s="446"/>
      <c r="U261" s="475"/>
      <c r="V261" s="475"/>
      <c r="W261" s="447"/>
      <c r="X261" s="475"/>
      <c r="Y261" s="447"/>
      <c r="Z261" s="447"/>
      <c r="AA261" s="475"/>
      <c r="AB261" s="447"/>
      <c r="AC261" s="448"/>
      <c r="AT261" s="215"/>
    </row>
    <row r="262" spans="1:46" s="214" customFormat="1" ht="13" customHeight="1">
      <c r="A262" s="217"/>
      <c r="B262" s="169"/>
      <c r="C262" s="173"/>
      <c r="D262" s="171"/>
      <c r="E262" s="174"/>
      <c r="F262" s="318" t="str">
        <f t="shared" si="49"/>
        <v>0</v>
      </c>
      <c r="G262" s="153"/>
      <c r="H262" s="167"/>
      <c r="I262" s="167"/>
      <c r="J262" s="160" t="str">
        <f t="shared" si="50"/>
        <v>0</v>
      </c>
      <c r="K262" s="305">
        <f t="shared" si="51"/>
        <v>0</v>
      </c>
      <c r="M262" s="337"/>
      <c r="O262" s="366"/>
      <c r="P262" s="367"/>
      <c r="Q262" s="366"/>
      <c r="R262" s="344"/>
      <c r="S262" s="387"/>
      <c r="T262" s="446"/>
      <c r="U262" s="475"/>
      <c r="V262" s="475"/>
      <c r="W262" s="447"/>
      <c r="X262" s="475"/>
      <c r="Y262" s="447"/>
      <c r="Z262" s="447"/>
      <c r="AA262" s="475"/>
      <c r="AB262" s="447"/>
      <c r="AC262" s="448"/>
      <c r="AT262" s="215"/>
    </row>
    <row r="263" spans="1:46" s="214" customFormat="1" ht="13" customHeight="1">
      <c r="A263" s="217"/>
      <c r="B263" s="175"/>
      <c r="C263" s="176"/>
      <c r="D263" s="177"/>
      <c r="E263" s="178"/>
      <c r="F263" s="318" t="str">
        <f t="shared" si="49"/>
        <v>0</v>
      </c>
      <c r="G263" s="153"/>
      <c r="H263" s="167"/>
      <c r="I263" s="167"/>
      <c r="J263" s="160" t="str">
        <f t="shared" si="50"/>
        <v>0</v>
      </c>
      <c r="K263" s="305">
        <f t="shared" si="51"/>
        <v>0</v>
      </c>
      <c r="M263" s="337"/>
      <c r="O263" s="366"/>
      <c r="P263" s="367"/>
      <c r="Q263" s="366"/>
      <c r="R263" s="344"/>
      <c r="S263" s="387"/>
      <c r="T263" s="446"/>
      <c r="U263" s="475"/>
      <c r="V263" s="475"/>
      <c r="W263" s="447"/>
      <c r="X263" s="475"/>
      <c r="Y263" s="447"/>
      <c r="Z263" s="447"/>
      <c r="AA263" s="475"/>
      <c r="AB263" s="447"/>
      <c r="AC263" s="448"/>
      <c r="AT263" s="215"/>
    </row>
    <row r="264" spans="1:46" s="214" customFormat="1" ht="2" customHeight="1">
      <c r="A264" s="217"/>
      <c r="B264" s="237"/>
      <c r="C264" s="238"/>
      <c r="D264" s="239"/>
      <c r="E264" s="234"/>
      <c r="F264" s="308"/>
      <c r="G264" s="240"/>
      <c r="H264" s="235"/>
      <c r="I264" s="235"/>
      <c r="J264" s="235"/>
      <c r="K264" s="312"/>
      <c r="M264" s="395"/>
      <c r="O264" s="325"/>
      <c r="Q264" s="325"/>
      <c r="R264" s="342"/>
      <c r="S264" s="385"/>
      <c r="T264" s="434"/>
      <c r="U264" s="470"/>
      <c r="V264" s="470"/>
      <c r="W264" s="434"/>
      <c r="X264" s="470"/>
      <c r="Y264" s="434"/>
      <c r="Z264" s="434"/>
      <c r="AA264" s="470"/>
      <c r="AB264" s="434"/>
      <c r="AC264" s="449"/>
      <c r="AT264" s="215"/>
    </row>
    <row r="265" spans="1:46" s="253" customFormat="1" ht="15" customHeight="1" thickBot="1">
      <c r="A265" s="259"/>
      <c r="B265" s="244"/>
      <c r="C265" s="245" t="s">
        <v>53</v>
      </c>
      <c r="D265" s="255">
        <f>SUM(D256:D264)</f>
        <v>0</v>
      </c>
      <c r="E265" s="256">
        <f>SUM(E256:E264)</f>
        <v>0</v>
      </c>
      <c r="F265" s="307">
        <f>IF(D265&lt;&gt;0, IF(G265&lt;&gt;"",SUM(D265-G265),(IF(D265=0,0,SUM(D265-E265)))),0)</f>
        <v>0</v>
      </c>
      <c r="G265" s="247" t="str">
        <f>IF(SUM(G256:G264)&lt;&gt;0,SUM(E265,J265),"")</f>
        <v/>
      </c>
      <c r="H265" s="255">
        <f>SUM(H256:H264)</f>
        <v>0</v>
      </c>
      <c r="I265" s="258"/>
      <c r="J265" s="252">
        <f>SUM(J256:J264)</f>
        <v>0</v>
      </c>
      <c r="K265" s="313">
        <f>SUM(K256:K264)</f>
        <v>0</v>
      </c>
      <c r="M265" s="396"/>
      <c r="O265" s="326"/>
      <c r="Q265" s="326"/>
      <c r="R265" s="343"/>
      <c r="S265" s="386"/>
      <c r="T265" s="436"/>
      <c r="U265" s="471"/>
      <c r="V265" s="471"/>
      <c r="W265" s="436"/>
      <c r="X265" s="471"/>
      <c r="Y265" s="436"/>
      <c r="Z265" s="436"/>
      <c r="AA265" s="471"/>
      <c r="AB265" s="436"/>
      <c r="AC265" s="450"/>
      <c r="AT265" s="254"/>
    </row>
    <row r="266" spans="1:46" s="214" customFormat="1">
      <c r="A266" s="217"/>
      <c r="B266" s="162"/>
      <c r="C266" s="162"/>
      <c r="D266" s="207"/>
      <c r="E266" s="207"/>
      <c r="F266" s="207"/>
      <c r="G266" s="207"/>
      <c r="H266" s="211"/>
      <c r="I266" s="211"/>
      <c r="J266" s="211"/>
      <c r="K266" s="212"/>
      <c r="M266" s="398"/>
      <c r="O266" s="325"/>
      <c r="Q266" s="325"/>
      <c r="R266" s="342"/>
      <c r="S266" s="385"/>
      <c r="T266" s="434"/>
      <c r="U266" s="470"/>
      <c r="V266" s="470"/>
      <c r="W266" s="434"/>
      <c r="X266" s="470"/>
      <c r="Y266" s="434"/>
      <c r="Z266" s="434"/>
      <c r="AA266" s="470"/>
      <c r="AB266" s="434"/>
      <c r="AC266" s="449"/>
      <c r="AT266" s="215"/>
    </row>
    <row r="267" spans="1:46" s="214" customFormat="1">
      <c r="A267" s="217"/>
      <c r="B267" s="162"/>
      <c r="C267" s="162"/>
      <c r="D267" s="207"/>
      <c r="E267" s="207"/>
      <c r="F267" s="207"/>
      <c r="G267" s="207"/>
      <c r="H267" s="211"/>
      <c r="I267" s="211"/>
      <c r="J267" s="211"/>
      <c r="K267" s="212"/>
      <c r="M267" s="216"/>
      <c r="O267" s="325"/>
      <c r="Q267" s="325"/>
      <c r="R267" s="216"/>
      <c r="S267" s="388"/>
      <c r="T267" s="451"/>
      <c r="U267" s="476"/>
      <c r="V267" s="476"/>
      <c r="W267" s="451"/>
      <c r="X267" s="476"/>
      <c r="Y267" s="451"/>
      <c r="Z267" s="451"/>
      <c r="AA267" s="476"/>
      <c r="AB267" s="451"/>
      <c r="AC267" s="449"/>
      <c r="AT267" s="215"/>
    </row>
    <row r="268" spans="1:46" s="214" customFormat="1">
      <c r="A268" s="217"/>
      <c r="B268" s="162"/>
      <c r="C268" s="162"/>
      <c r="D268" s="207"/>
      <c r="E268" s="207"/>
      <c r="F268" s="207"/>
      <c r="G268" s="207"/>
      <c r="H268" s="211"/>
      <c r="I268" s="211"/>
      <c r="J268" s="211"/>
      <c r="K268" s="212"/>
      <c r="M268" s="216"/>
      <c r="O268" s="325"/>
      <c r="Q268" s="325"/>
      <c r="R268" s="216"/>
      <c r="S268" s="388"/>
      <c r="T268" s="451"/>
      <c r="U268" s="476"/>
      <c r="V268" s="476"/>
      <c r="W268" s="451"/>
      <c r="X268" s="476"/>
      <c r="Y268" s="451"/>
      <c r="Z268" s="451"/>
      <c r="AA268" s="476"/>
      <c r="AB268" s="451"/>
      <c r="AC268" s="449"/>
      <c r="AT268" s="215"/>
    </row>
    <row r="269" spans="1:46" s="214" customFormat="1">
      <c r="A269" s="217"/>
      <c r="B269" s="162"/>
      <c r="C269" s="162"/>
      <c r="D269" s="207"/>
      <c r="E269" s="207"/>
      <c r="F269" s="207"/>
      <c r="G269" s="207"/>
      <c r="H269" s="211"/>
      <c r="I269" s="211"/>
      <c r="J269" s="211"/>
      <c r="K269" s="212"/>
      <c r="M269" s="216"/>
      <c r="O269" s="325"/>
      <c r="Q269" s="325"/>
      <c r="R269" s="216"/>
      <c r="S269" s="388"/>
      <c r="T269" s="451"/>
      <c r="U269" s="476"/>
      <c r="V269" s="476"/>
      <c r="W269" s="451"/>
      <c r="X269" s="476"/>
      <c r="Y269" s="451"/>
      <c r="Z269" s="451"/>
      <c r="AA269" s="476"/>
      <c r="AB269" s="451"/>
      <c r="AC269" s="449"/>
      <c r="AT269" s="215"/>
    </row>
    <row r="270" spans="1:46" s="41" customFormat="1">
      <c r="A270" s="63"/>
      <c r="B270" s="15"/>
      <c r="C270" s="15"/>
      <c r="D270" s="16"/>
      <c r="E270" s="16"/>
      <c r="F270" s="16"/>
      <c r="G270" s="16"/>
      <c r="H270" s="39"/>
      <c r="I270" s="39"/>
      <c r="J270" s="39"/>
      <c r="K270" s="40"/>
      <c r="M270" s="42"/>
      <c r="O270" s="327"/>
      <c r="Q270" s="327"/>
      <c r="R270" s="42"/>
      <c r="S270" s="389"/>
      <c r="T270" s="452"/>
      <c r="U270" s="477"/>
      <c r="V270" s="477"/>
      <c r="W270" s="452"/>
      <c r="X270" s="477"/>
      <c r="Y270" s="452"/>
      <c r="Z270" s="452"/>
      <c r="AA270" s="477"/>
      <c r="AB270" s="452"/>
      <c r="AC270" s="453"/>
      <c r="AT270" s="59"/>
    </row>
    <row r="271" spans="1:46" s="41" customFormat="1">
      <c r="A271" s="63"/>
      <c r="B271" s="15"/>
      <c r="C271" s="15"/>
      <c r="D271" s="16"/>
      <c r="E271" s="16"/>
      <c r="F271" s="16"/>
      <c r="G271" s="16"/>
      <c r="H271" s="39"/>
      <c r="I271" s="39"/>
      <c r="J271" s="39"/>
      <c r="K271" s="40"/>
      <c r="M271" s="42"/>
      <c r="O271" s="327"/>
      <c r="Q271" s="327"/>
      <c r="R271" s="42"/>
      <c r="S271" s="389"/>
      <c r="T271" s="452"/>
      <c r="U271" s="477"/>
      <c r="V271" s="477"/>
      <c r="W271" s="452"/>
      <c r="X271" s="477"/>
      <c r="Y271" s="452"/>
      <c r="Z271" s="452"/>
      <c r="AA271" s="477"/>
      <c r="AB271" s="452"/>
      <c r="AC271" s="453"/>
      <c r="AT271" s="59"/>
    </row>
    <row r="272" spans="1:46" s="41" customFormat="1">
      <c r="A272" s="63"/>
      <c r="B272" s="15"/>
      <c r="C272" s="15"/>
      <c r="D272" s="16"/>
      <c r="E272" s="16"/>
      <c r="F272" s="16"/>
      <c r="G272" s="16"/>
      <c r="H272" s="39"/>
      <c r="I272" s="39"/>
      <c r="J272" s="39"/>
      <c r="K272" s="40"/>
      <c r="M272" s="42"/>
      <c r="O272" s="327"/>
      <c r="Q272" s="327"/>
      <c r="R272" s="42"/>
      <c r="S272" s="389"/>
      <c r="T272" s="452"/>
      <c r="U272" s="477"/>
      <c r="V272" s="477"/>
      <c r="W272" s="452"/>
      <c r="X272" s="477"/>
      <c r="Y272" s="452"/>
      <c r="Z272" s="452"/>
      <c r="AA272" s="477"/>
      <c r="AB272" s="452"/>
      <c r="AC272" s="453"/>
      <c r="AT272" s="59"/>
    </row>
    <row r="273" spans="1:46" s="41" customFormat="1">
      <c r="A273" s="63"/>
      <c r="B273" s="15"/>
      <c r="C273" s="15"/>
      <c r="D273" s="16"/>
      <c r="E273" s="16"/>
      <c r="F273" s="16"/>
      <c r="G273" s="16"/>
      <c r="H273" s="39"/>
      <c r="I273" s="39"/>
      <c r="J273" s="39"/>
      <c r="K273" s="40"/>
      <c r="M273" s="42"/>
      <c r="O273" s="327"/>
      <c r="Q273" s="327"/>
      <c r="R273" s="42"/>
      <c r="S273" s="389"/>
      <c r="T273" s="452"/>
      <c r="U273" s="477"/>
      <c r="V273" s="477"/>
      <c r="W273" s="452"/>
      <c r="X273" s="477"/>
      <c r="Y273" s="452"/>
      <c r="Z273" s="452"/>
      <c r="AA273" s="477"/>
      <c r="AB273" s="452"/>
      <c r="AC273" s="453"/>
      <c r="AT273" s="59"/>
    </row>
    <row r="274" spans="1:46" s="41" customFormat="1">
      <c r="A274" s="63"/>
      <c r="B274" s="15"/>
      <c r="C274" s="15"/>
      <c r="D274" s="16"/>
      <c r="E274" s="16"/>
      <c r="F274" s="16"/>
      <c r="G274" s="16"/>
      <c r="H274" s="39"/>
      <c r="I274" s="39"/>
      <c r="J274" s="39"/>
      <c r="K274" s="40"/>
      <c r="M274" s="42"/>
      <c r="O274" s="327"/>
      <c r="Q274" s="327"/>
      <c r="R274" s="42"/>
      <c r="S274" s="389"/>
      <c r="T274" s="452"/>
      <c r="U274" s="477"/>
      <c r="V274" s="477"/>
      <c r="W274" s="452"/>
      <c r="X274" s="477"/>
      <c r="Y274" s="452"/>
      <c r="Z274" s="452"/>
      <c r="AA274" s="477"/>
      <c r="AB274" s="452"/>
      <c r="AC274" s="453"/>
      <c r="AT274" s="59"/>
    </row>
    <row r="275" spans="1:46" s="41" customFormat="1">
      <c r="A275" s="63"/>
      <c r="B275" s="15"/>
      <c r="C275" s="15"/>
      <c r="D275" s="16"/>
      <c r="E275" s="16"/>
      <c r="F275" s="16"/>
      <c r="G275" s="16"/>
      <c r="H275" s="39"/>
      <c r="I275" s="39"/>
      <c r="J275" s="39"/>
      <c r="K275" s="40"/>
      <c r="M275" s="42"/>
      <c r="O275" s="327"/>
      <c r="Q275" s="327"/>
      <c r="R275" s="42"/>
      <c r="S275" s="389"/>
      <c r="T275" s="452"/>
      <c r="U275" s="477"/>
      <c r="V275" s="477"/>
      <c r="W275" s="452"/>
      <c r="X275" s="477"/>
      <c r="Y275" s="452"/>
      <c r="Z275" s="452"/>
      <c r="AA275" s="477"/>
      <c r="AB275" s="452"/>
      <c r="AC275" s="453"/>
      <c r="AT275" s="59"/>
    </row>
    <row r="276" spans="1:46" s="41" customFormat="1">
      <c r="A276" s="63"/>
      <c r="B276" s="15"/>
      <c r="C276" s="15"/>
      <c r="D276" s="16"/>
      <c r="E276" s="16"/>
      <c r="F276" s="16"/>
      <c r="G276" s="16"/>
      <c r="H276" s="39"/>
      <c r="I276" s="39"/>
      <c r="J276" s="39"/>
      <c r="K276" s="40"/>
      <c r="M276" s="42"/>
      <c r="O276" s="327"/>
      <c r="Q276" s="327"/>
      <c r="R276" s="42"/>
      <c r="S276" s="389"/>
      <c r="T276" s="452"/>
      <c r="U276" s="477"/>
      <c r="V276" s="477"/>
      <c r="W276" s="452"/>
      <c r="X276" s="477"/>
      <c r="Y276" s="452"/>
      <c r="Z276" s="452"/>
      <c r="AA276" s="477"/>
      <c r="AB276" s="452"/>
      <c r="AC276" s="453"/>
      <c r="AT276" s="59"/>
    </row>
    <row r="277" spans="1:46" s="41" customFormat="1">
      <c r="A277" s="63"/>
      <c r="B277" s="15"/>
      <c r="C277" s="15"/>
      <c r="D277" s="16"/>
      <c r="E277" s="16"/>
      <c r="F277" s="16"/>
      <c r="G277" s="16"/>
      <c r="H277" s="39"/>
      <c r="I277" s="39"/>
      <c r="J277" s="39"/>
      <c r="K277" s="40"/>
      <c r="M277" s="42"/>
      <c r="O277" s="327"/>
      <c r="Q277" s="327"/>
      <c r="R277" s="42"/>
      <c r="S277" s="389"/>
      <c r="T277" s="452"/>
      <c r="U277" s="477"/>
      <c r="V277" s="477"/>
      <c r="W277" s="452"/>
      <c r="X277" s="477"/>
      <c r="Y277" s="452"/>
      <c r="Z277" s="452"/>
      <c r="AA277" s="477"/>
      <c r="AB277" s="452"/>
      <c r="AC277" s="453"/>
      <c r="AT277" s="59"/>
    </row>
    <row r="278" spans="1:46" s="41" customFormat="1">
      <c r="A278" s="63"/>
      <c r="B278" s="15"/>
      <c r="C278" s="15"/>
      <c r="D278" s="16"/>
      <c r="E278" s="16"/>
      <c r="F278" s="16"/>
      <c r="G278" s="16"/>
      <c r="H278" s="39"/>
      <c r="I278" s="39"/>
      <c r="J278" s="39"/>
      <c r="K278" s="40"/>
      <c r="M278" s="42"/>
      <c r="O278" s="327"/>
      <c r="Q278" s="327"/>
      <c r="R278" s="42"/>
      <c r="S278" s="389"/>
      <c r="T278" s="452"/>
      <c r="U278" s="477"/>
      <c r="V278" s="477"/>
      <c r="W278" s="452"/>
      <c r="X278" s="477"/>
      <c r="Y278" s="452"/>
      <c r="Z278" s="452"/>
      <c r="AA278" s="477"/>
      <c r="AB278" s="452"/>
      <c r="AC278" s="453"/>
      <c r="AT278" s="59"/>
    </row>
    <row r="279" spans="1:46" s="41" customFormat="1">
      <c r="A279" s="63"/>
      <c r="B279" s="15"/>
      <c r="C279" s="15"/>
      <c r="D279" s="16"/>
      <c r="E279" s="16"/>
      <c r="F279" s="16"/>
      <c r="G279" s="16"/>
      <c r="H279" s="39"/>
      <c r="I279" s="39"/>
      <c r="J279" s="39"/>
      <c r="K279" s="40"/>
      <c r="M279" s="42"/>
      <c r="O279" s="327"/>
      <c r="Q279" s="327"/>
      <c r="R279" s="42"/>
      <c r="S279" s="389"/>
      <c r="T279" s="452"/>
      <c r="U279" s="477"/>
      <c r="V279" s="477"/>
      <c r="W279" s="452"/>
      <c r="X279" s="477"/>
      <c r="Y279" s="452"/>
      <c r="Z279" s="452"/>
      <c r="AA279" s="477"/>
      <c r="AB279" s="452"/>
      <c r="AC279" s="453"/>
      <c r="AT279" s="59"/>
    </row>
    <row r="280" spans="1:46" s="41" customFormat="1">
      <c r="A280" s="63"/>
      <c r="B280" s="15"/>
      <c r="C280" s="15"/>
      <c r="D280" s="16"/>
      <c r="E280" s="16"/>
      <c r="F280" s="16"/>
      <c r="G280" s="16"/>
      <c r="H280" s="39"/>
      <c r="I280" s="39"/>
      <c r="J280" s="39"/>
      <c r="K280" s="40"/>
      <c r="M280" s="42"/>
      <c r="O280" s="327"/>
      <c r="Q280" s="327"/>
      <c r="R280" s="42"/>
      <c r="S280" s="389"/>
      <c r="T280" s="452"/>
      <c r="U280" s="477"/>
      <c r="V280" s="477"/>
      <c r="W280" s="452"/>
      <c r="X280" s="477"/>
      <c r="Y280" s="452"/>
      <c r="Z280" s="452"/>
      <c r="AA280" s="477"/>
      <c r="AB280" s="452"/>
      <c r="AC280" s="453"/>
      <c r="AT280" s="59"/>
    </row>
    <row r="281" spans="1:46" s="41" customFormat="1">
      <c r="A281" s="63"/>
      <c r="B281" s="15"/>
      <c r="C281" s="15"/>
      <c r="D281" s="16"/>
      <c r="E281" s="16"/>
      <c r="F281" s="16"/>
      <c r="G281" s="16"/>
      <c r="H281" s="39"/>
      <c r="I281" s="39"/>
      <c r="J281" s="39"/>
      <c r="K281" s="40"/>
      <c r="M281" s="42"/>
      <c r="O281" s="327"/>
      <c r="Q281" s="327"/>
      <c r="R281" s="42"/>
      <c r="S281" s="389"/>
      <c r="T281" s="452"/>
      <c r="U281" s="477"/>
      <c r="V281" s="477"/>
      <c r="W281" s="452"/>
      <c r="X281" s="477"/>
      <c r="Y281" s="452"/>
      <c r="Z281" s="452"/>
      <c r="AA281" s="477"/>
      <c r="AB281" s="452"/>
      <c r="AC281" s="453"/>
      <c r="AT281" s="59"/>
    </row>
    <row r="282" spans="1:46" s="41" customFormat="1">
      <c r="A282" s="63"/>
      <c r="B282" s="15"/>
      <c r="C282" s="15"/>
      <c r="D282" s="16"/>
      <c r="E282" s="16"/>
      <c r="F282" s="16"/>
      <c r="G282" s="16"/>
      <c r="H282" s="39"/>
      <c r="I282" s="39"/>
      <c r="J282" s="39"/>
      <c r="K282" s="40"/>
      <c r="M282" s="42"/>
      <c r="O282" s="327"/>
      <c r="Q282" s="327"/>
      <c r="R282" s="42"/>
      <c r="S282" s="389"/>
      <c r="T282" s="452"/>
      <c r="U282" s="477"/>
      <c r="V282" s="477"/>
      <c r="W282" s="452"/>
      <c r="X282" s="477"/>
      <c r="Y282" s="452"/>
      <c r="Z282" s="452"/>
      <c r="AA282" s="477"/>
      <c r="AB282" s="452"/>
      <c r="AC282" s="453"/>
      <c r="AT282" s="59"/>
    </row>
    <row r="283" spans="1:46" s="41" customFormat="1">
      <c r="A283" s="63"/>
      <c r="B283" s="15"/>
      <c r="C283" s="15"/>
      <c r="D283" s="16"/>
      <c r="E283" s="16"/>
      <c r="F283" s="16"/>
      <c r="G283" s="16"/>
      <c r="H283" s="39"/>
      <c r="I283" s="39"/>
      <c r="J283" s="39"/>
      <c r="K283" s="40"/>
      <c r="M283" s="42"/>
      <c r="O283" s="327"/>
      <c r="Q283" s="327"/>
      <c r="R283" s="42"/>
      <c r="S283" s="389"/>
      <c r="T283" s="452"/>
      <c r="U283" s="477"/>
      <c r="V283" s="477"/>
      <c r="W283" s="452"/>
      <c r="X283" s="477"/>
      <c r="Y283" s="452"/>
      <c r="Z283" s="452"/>
      <c r="AA283" s="477"/>
      <c r="AB283" s="452"/>
      <c r="AC283" s="453"/>
      <c r="AT283" s="59"/>
    </row>
    <row r="284" spans="1:46" s="41" customFormat="1">
      <c r="A284" s="45"/>
      <c r="B284" s="15"/>
      <c r="C284" s="15"/>
      <c r="D284" s="16"/>
      <c r="E284" s="16"/>
      <c r="F284" s="16"/>
      <c r="G284" s="16"/>
      <c r="H284" s="39"/>
      <c r="I284" s="39"/>
      <c r="J284" s="39"/>
      <c r="K284" s="40"/>
      <c r="M284" s="42"/>
      <c r="O284" s="327"/>
      <c r="Q284" s="327"/>
      <c r="R284" s="42"/>
      <c r="S284" s="389"/>
      <c r="T284" s="452"/>
      <c r="U284" s="477"/>
      <c r="V284" s="477"/>
      <c r="W284" s="452"/>
      <c r="X284" s="477"/>
      <c r="Y284" s="452"/>
      <c r="Z284" s="452"/>
      <c r="AA284" s="477"/>
      <c r="AB284" s="452"/>
      <c r="AC284" s="453"/>
      <c r="AT284" s="59"/>
    </row>
    <row r="285" spans="1:46" s="41" customFormat="1">
      <c r="A285" s="45"/>
      <c r="B285" s="15"/>
      <c r="C285" s="15"/>
      <c r="D285" s="16"/>
      <c r="E285" s="16"/>
      <c r="F285" s="16"/>
      <c r="G285" s="16"/>
      <c r="H285" s="39"/>
      <c r="I285" s="39"/>
      <c r="J285" s="39"/>
      <c r="K285" s="40"/>
      <c r="M285" s="42"/>
      <c r="O285" s="327"/>
      <c r="Q285" s="327"/>
      <c r="R285" s="42"/>
      <c r="S285" s="389"/>
      <c r="T285" s="452"/>
      <c r="U285" s="477"/>
      <c r="V285" s="477"/>
      <c r="W285" s="452"/>
      <c r="X285" s="477"/>
      <c r="Y285" s="452"/>
      <c r="Z285" s="452"/>
      <c r="AA285" s="477"/>
      <c r="AB285" s="452"/>
      <c r="AC285" s="453"/>
      <c r="AT285" s="59"/>
    </row>
    <row r="286" spans="1:46" s="41" customFormat="1">
      <c r="A286" s="45"/>
      <c r="B286" s="15"/>
      <c r="C286" s="15"/>
      <c r="D286" s="16"/>
      <c r="E286" s="16"/>
      <c r="F286" s="16"/>
      <c r="G286" s="16"/>
      <c r="H286" s="39"/>
      <c r="I286" s="39"/>
      <c r="J286" s="39"/>
      <c r="K286" s="40"/>
      <c r="M286" s="42"/>
      <c r="O286" s="327"/>
      <c r="Q286" s="327"/>
      <c r="R286" s="42"/>
      <c r="S286" s="389"/>
      <c r="T286" s="452"/>
      <c r="U286" s="477"/>
      <c r="V286" s="477"/>
      <c r="W286" s="452"/>
      <c r="X286" s="477"/>
      <c r="Y286" s="452"/>
      <c r="Z286" s="452"/>
      <c r="AA286" s="477"/>
      <c r="AB286" s="452"/>
      <c r="AC286" s="453"/>
      <c r="AT286" s="59"/>
    </row>
    <row r="287" spans="1:46" s="41" customFormat="1">
      <c r="A287" s="45"/>
      <c r="B287" s="15"/>
      <c r="C287" s="15"/>
      <c r="D287" s="16"/>
      <c r="E287" s="16"/>
      <c r="F287" s="16"/>
      <c r="G287" s="16"/>
      <c r="H287" s="39"/>
      <c r="I287" s="39"/>
      <c r="J287" s="39"/>
      <c r="K287" s="40"/>
      <c r="M287" s="42"/>
      <c r="O287" s="327"/>
      <c r="Q287" s="327"/>
      <c r="R287" s="42"/>
      <c r="S287" s="389"/>
      <c r="T287" s="452"/>
      <c r="U287" s="477"/>
      <c r="V287" s="477"/>
      <c r="W287" s="452"/>
      <c r="X287" s="477"/>
      <c r="Y287" s="452"/>
      <c r="Z287" s="452"/>
      <c r="AA287" s="477"/>
      <c r="AB287" s="452"/>
      <c r="AC287" s="453"/>
      <c r="AT287" s="59"/>
    </row>
    <row r="288" spans="1:46" s="41" customFormat="1">
      <c r="A288" s="45"/>
      <c r="B288" s="15"/>
      <c r="C288" s="15"/>
      <c r="D288" s="16"/>
      <c r="E288" s="16"/>
      <c r="F288" s="16"/>
      <c r="G288" s="16"/>
      <c r="H288" s="39"/>
      <c r="I288" s="39"/>
      <c r="J288" s="39"/>
      <c r="K288" s="40"/>
      <c r="M288" s="42"/>
      <c r="O288" s="327"/>
      <c r="Q288" s="327"/>
      <c r="R288" s="42"/>
      <c r="S288" s="389"/>
      <c r="T288" s="452"/>
      <c r="U288" s="477"/>
      <c r="V288" s="477"/>
      <c r="W288" s="452"/>
      <c r="X288" s="477"/>
      <c r="Y288" s="452"/>
      <c r="Z288" s="452"/>
      <c r="AA288" s="477"/>
      <c r="AB288" s="452"/>
      <c r="AC288" s="453"/>
      <c r="AT288" s="59"/>
    </row>
    <row r="289" spans="1:46" s="41" customFormat="1">
      <c r="A289" s="45"/>
      <c r="B289" s="15"/>
      <c r="C289" s="15"/>
      <c r="D289" s="16"/>
      <c r="E289" s="16"/>
      <c r="F289" s="16"/>
      <c r="G289" s="16"/>
      <c r="H289" s="39"/>
      <c r="I289" s="39"/>
      <c r="J289" s="39"/>
      <c r="K289" s="40"/>
      <c r="M289" s="42"/>
      <c r="O289" s="327"/>
      <c r="Q289" s="327"/>
      <c r="R289" s="42"/>
      <c r="S289" s="389"/>
      <c r="T289" s="452"/>
      <c r="U289" s="477"/>
      <c r="V289" s="477"/>
      <c r="W289" s="452"/>
      <c r="X289" s="477"/>
      <c r="Y289" s="452"/>
      <c r="Z289" s="452"/>
      <c r="AA289" s="477"/>
      <c r="AB289" s="452"/>
      <c r="AC289" s="453"/>
      <c r="AT289" s="59"/>
    </row>
    <row r="290" spans="1:46" s="41" customFormat="1">
      <c r="A290" s="45"/>
      <c r="B290" s="15"/>
      <c r="C290" s="15"/>
      <c r="D290" s="16"/>
      <c r="E290" s="16"/>
      <c r="F290" s="16"/>
      <c r="G290" s="16"/>
      <c r="H290" s="39"/>
      <c r="I290" s="39"/>
      <c r="J290" s="39"/>
      <c r="K290" s="40"/>
      <c r="M290" s="42"/>
      <c r="O290" s="327"/>
      <c r="Q290" s="327"/>
      <c r="R290" s="42"/>
      <c r="S290" s="389"/>
      <c r="T290" s="452"/>
      <c r="U290" s="477"/>
      <c r="V290" s="477"/>
      <c r="W290" s="452"/>
      <c r="X290" s="477"/>
      <c r="Y290" s="452"/>
      <c r="Z290" s="452"/>
      <c r="AA290" s="477"/>
      <c r="AB290" s="452"/>
      <c r="AC290" s="453"/>
      <c r="AT290" s="59"/>
    </row>
    <row r="291" spans="1:46" s="41" customFormat="1">
      <c r="A291" s="45"/>
      <c r="B291" s="15"/>
      <c r="C291" s="15"/>
      <c r="D291" s="16"/>
      <c r="E291" s="16"/>
      <c r="F291" s="16"/>
      <c r="G291" s="16"/>
      <c r="H291" s="39"/>
      <c r="I291" s="39"/>
      <c r="J291" s="39"/>
      <c r="K291" s="40"/>
      <c r="M291" s="42"/>
      <c r="O291" s="327"/>
      <c r="Q291" s="327"/>
      <c r="R291" s="42"/>
      <c r="S291" s="389"/>
      <c r="T291" s="452"/>
      <c r="U291" s="477"/>
      <c r="V291" s="477"/>
      <c r="W291" s="452"/>
      <c r="X291" s="477"/>
      <c r="Y291" s="452"/>
      <c r="Z291" s="452"/>
      <c r="AA291" s="477"/>
      <c r="AB291" s="452"/>
      <c r="AC291" s="453"/>
      <c r="AT291" s="59"/>
    </row>
    <row r="292" spans="1:46" s="41" customFormat="1">
      <c r="A292" s="45"/>
      <c r="B292" s="15"/>
      <c r="C292" s="15"/>
      <c r="D292" s="16"/>
      <c r="E292" s="16"/>
      <c r="F292" s="16"/>
      <c r="G292" s="16"/>
      <c r="H292" s="39"/>
      <c r="I292" s="39"/>
      <c r="J292" s="39"/>
      <c r="K292" s="40"/>
      <c r="M292" s="42"/>
      <c r="O292" s="327"/>
      <c r="Q292" s="327"/>
      <c r="R292" s="42"/>
      <c r="S292" s="389"/>
      <c r="T292" s="452"/>
      <c r="U292" s="477"/>
      <c r="V292" s="477"/>
      <c r="W292" s="452"/>
      <c r="X292" s="477"/>
      <c r="Y292" s="452"/>
      <c r="Z292" s="452"/>
      <c r="AA292" s="477"/>
      <c r="AB292" s="452"/>
      <c r="AC292" s="453"/>
      <c r="AT292" s="59"/>
    </row>
    <row r="293" spans="1:46" s="41" customFormat="1">
      <c r="A293" s="45"/>
      <c r="B293" s="15"/>
      <c r="C293" s="15"/>
      <c r="D293" s="16"/>
      <c r="E293" s="16"/>
      <c r="F293" s="16"/>
      <c r="G293" s="16"/>
      <c r="H293" s="39"/>
      <c r="I293" s="39"/>
      <c r="J293" s="39"/>
      <c r="K293" s="40"/>
      <c r="M293" s="42"/>
      <c r="O293" s="327"/>
      <c r="Q293" s="327"/>
      <c r="R293" s="42"/>
      <c r="S293" s="389"/>
      <c r="T293" s="452"/>
      <c r="U293" s="477"/>
      <c r="V293" s="477"/>
      <c r="W293" s="452"/>
      <c r="X293" s="477"/>
      <c r="Y293" s="452"/>
      <c r="Z293" s="452"/>
      <c r="AA293" s="477"/>
      <c r="AB293" s="452"/>
      <c r="AC293" s="453"/>
      <c r="AT293" s="59"/>
    </row>
    <row r="294" spans="1:46" s="41" customFormat="1">
      <c r="A294" s="45"/>
      <c r="B294" s="15"/>
      <c r="C294" s="15"/>
      <c r="D294" s="16"/>
      <c r="E294" s="16"/>
      <c r="F294" s="16"/>
      <c r="G294" s="16"/>
      <c r="H294" s="39"/>
      <c r="I294" s="39"/>
      <c r="J294" s="39"/>
      <c r="K294" s="40"/>
      <c r="M294" s="42"/>
      <c r="O294" s="327"/>
      <c r="Q294" s="327"/>
      <c r="R294" s="42"/>
      <c r="S294" s="389"/>
      <c r="T294" s="452"/>
      <c r="U294" s="477"/>
      <c r="V294" s="477"/>
      <c r="W294" s="452"/>
      <c r="X294" s="477"/>
      <c r="Y294" s="452"/>
      <c r="Z294" s="452"/>
      <c r="AA294" s="477"/>
      <c r="AB294" s="452"/>
      <c r="AC294" s="453"/>
      <c r="AT294" s="59"/>
    </row>
    <row r="295" spans="1:46" s="41" customFormat="1">
      <c r="A295" s="45"/>
      <c r="B295" s="15"/>
      <c r="C295" s="15"/>
      <c r="D295" s="16"/>
      <c r="E295" s="16"/>
      <c r="F295" s="16"/>
      <c r="G295" s="16"/>
      <c r="H295" s="39"/>
      <c r="I295" s="39"/>
      <c r="J295" s="39"/>
      <c r="K295" s="40"/>
      <c r="M295" s="42"/>
      <c r="O295" s="327"/>
      <c r="Q295" s="327"/>
      <c r="R295" s="42"/>
      <c r="S295" s="389"/>
      <c r="T295" s="452"/>
      <c r="U295" s="477"/>
      <c r="V295" s="477"/>
      <c r="W295" s="452"/>
      <c r="X295" s="477"/>
      <c r="Y295" s="452"/>
      <c r="Z295" s="452"/>
      <c r="AA295" s="477"/>
      <c r="AB295" s="452"/>
      <c r="AC295" s="453"/>
      <c r="AT295" s="59"/>
    </row>
    <row r="296" spans="1:46" s="41" customFormat="1">
      <c r="A296" s="45"/>
      <c r="B296" s="15"/>
      <c r="C296" s="15"/>
      <c r="D296" s="16"/>
      <c r="E296" s="16"/>
      <c r="F296" s="16"/>
      <c r="G296" s="16"/>
      <c r="H296" s="39"/>
      <c r="I296" s="39"/>
      <c r="J296" s="39"/>
      <c r="K296" s="40"/>
      <c r="M296" s="42"/>
      <c r="O296" s="327"/>
      <c r="Q296" s="327"/>
      <c r="R296" s="42"/>
      <c r="S296" s="389"/>
      <c r="T296" s="452"/>
      <c r="U296" s="477"/>
      <c r="V296" s="477"/>
      <c r="W296" s="452"/>
      <c r="X296" s="477"/>
      <c r="Y296" s="452"/>
      <c r="Z296" s="452"/>
      <c r="AA296" s="477"/>
      <c r="AB296" s="452"/>
      <c r="AC296" s="453"/>
      <c r="AT296" s="59"/>
    </row>
    <row r="297" spans="1:46" s="41" customFormat="1">
      <c r="A297" s="45"/>
      <c r="B297" s="15"/>
      <c r="C297" s="15"/>
      <c r="D297" s="16"/>
      <c r="E297" s="16"/>
      <c r="F297" s="16"/>
      <c r="G297" s="16"/>
      <c r="H297" s="39"/>
      <c r="I297" s="39"/>
      <c r="J297" s="39"/>
      <c r="K297" s="40"/>
      <c r="M297" s="42"/>
      <c r="O297" s="327"/>
      <c r="Q297" s="327"/>
      <c r="R297" s="42"/>
      <c r="S297" s="389"/>
      <c r="T297" s="452"/>
      <c r="U297" s="477"/>
      <c r="V297" s="477"/>
      <c r="W297" s="452"/>
      <c r="X297" s="477"/>
      <c r="Y297" s="452"/>
      <c r="Z297" s="452"/>
      <c r="AA297" s="477"/>
      <c r="AB297" s="452"/>
      <c r="AC297" s="453"/>
      <c r="AT297" s="59"/>
    </row>
    <row r="298" spans="1:46" s="41" customFormat="1">
      <c r="A298" s="45"/>
      <c r="B298" s="15"/>
      <c r="C298" s="15"/>
      <c r="D298" s="16"/>
      <c r="E298" s="16"/>
      <c r="F298" s="16"/>
      <c r="G298" s="16"/>
      <c r="H298" s="39"/>
      <c r="I298" s="39"/>
      <c r="J298" s="39"/>
      <c r="K298" s="40"/>
      <c r="M298" s="42"/>
      <c r="O298" s="327"/>
      <c r="Q298" s="327"/>
      <c r="R298" s="42"/>
      <c r="S298" s="389"/>
      <c r="T298" s="452"/>
      <c r="U298" s="477"/>
      <c r="V298" s="477"/>
      <c r="W298" s="452"/>
      <c r="X298" s="477"/>
      <c r="Y298" s="452"/>
      <c r="Z298" s="452"/>
      <c r="AA298" s="477"/>
      <c r="AB298" s="452"/>
      <c r="AC298" s="453"/>
      <c r="AT298" s="59"/>
    </row>
    <row r="299" spans="1:46" s="41" customFormat="1">
      <c r="A299" s="45"/>
      <c r="B299" s="15"/>
      <c r="C299" s="15"/>
      <c r="D299" s="16"/>
      <c r="E299" s="16"/>
      <c r="F299" s="16"/>
      <c r="G299" s="16"/>
      <c r="H299" s="39"/>
      <c r="I299" s="39"/>
      <c r="J299" s="39"/>
      <c r="K299" s="40"/>
      <c r="M299" s="42"/>
      <c r="O299" s="327"/>
      <c r="Q299" s="327"/>
      <c r="R299" s="42"/>
      <c r="S299" s="389"/>
      <c r="T299" s="452"/>
      <c r="U299" s="477"/>
      <c r="V299" s="477"/>
      <c r="W299" s="452"/>
      <c r="X299" s="477"/>
      <c r="Y299" s="452"/>
      <c r="Z299" s="452"/>
      <c r="AA299" s="477"/>
      <c r="AB299" s="452"/>
      <c r="AC299" s="453"/>
      <c r="AT299" s="59"/>
    </row>
    <row r="300" spans="1:46" s="41" customFormat="1">
      <c r="A300" s="45"/>
      <c r="B300" s="15"/>
      <c r="C300" s="15"/>
      <c r="D300" s="16"/>
      <c r="E300" s="16"/>
      <c r="F300" s="16"/>
      <c r="G300" s="16"/>
      <c r="H300" s="39"/>
      <c r="I300" s="39"/>
      <c r="J300" s="39"/>
      <c r="K300" s="40"/>
      <c r="M300" s="42"/>
      <c r="O300" s="327"/>
      <c r="Q300" s="327"/>
      <c r="R300" s="42"/>
      <c r="S300" s="389"/>
      <c r="T300" s="452"/>
      <c r="U300" s="477"/>
      <c r="V300" s="477"/>
      <c r="W300" s="452"/>
      <c r="X300" s="477"/>
      <c r="Y300" s="452"/>
      <c r="Z300" s="452"/>
      <c r="AA300" s="477"/>
      <c r="AB300" s="452"/>
      <c r="AC300" s="453"/>
      <c r="AT300" s="59"/>
    </row>
    <row r="301" spans="1:46" s="41" customFormat="1">
      <c r="A301" s="45"/>
      <c r="B301" s="15"/>
      <c r="C301" s="15"/>
      <c r="D301" s="16"/>
      <c r="E301" s="16"/>
      <c r="F301" s="16"/>
      <c r="G301" s="16"/>
      <c r="H301" s="39"/>
      <c r="I301" s="39"/>
      <c r="J301" s="39"/>
      <c r="K301" s="40"/>
      <c r="M301" s="42"/>
      <c r="O301" s="327"/>
      <c r="Q301" s="327"/>
      <c r="R301" s="42"/>
      <c r="S301" s="389"/>
      <c r="T301" s="452"/>
      <c r="U301" s="477"/>
      <c r="V301" s="477"/>
      <c r="W301" s="452"/>
      <c r="X301" s="477"/>
      <c r="Y301" s="452"/>
      <c r="Z301" s="452"/>
      <c r="AA301" s="477"/>
      <c r="AB301" s="452"/>
      <c r="AC301" s="453"/>
      <c r="AT301" s="59"/>
    </row>
    <row r="302" spans="1:46" s="41" customFormat="1">
      <c r="A302" s="45"/>
      <c r="B302" s="15"/>
      <c r="C302" s="15"/>
      <c r="D302" s="16"/>
      <c r="E302" s="16"/>
      <c r="F302" s="16"/>
      <c r="G302" s="16"/>
      <c r="H302" s="39"/>
      <c r="I302" s="39"/>
      <c r="J302" s="39"/>
      <c r="K302" s="40"/>
      <c r="M302" s="42"/>
      <c r="O302" s="327"/>
      <c r="Q302" s="327"/>
      <c r="R302" s="42"/>
      <c r="S302" s="389"/>
      <c r="T302" s="452"/>
      <c r="U302" s="477"/>
      <c r="V302" s="477"/>
      <c r="W302" s="452"/>
      <c r="X302" s="477"/>
      <c r="Y302" s="452"/>
      <c r="Z302" s="452"/>
      <c r="AA302" s="477"/>
      <c r="AB302" s="452"/>
      <c r="AC302" s="453"/>
      <c r="AT302" s="59"/>
    </row>
    <row r="303" spans="1:46" s="41" customFormat="1">
      <c r="A303" s="45"/>
      <c r="B303" s="15"/>
      <c r="C303" s="15"/>
      <c r="D303" s="16"/>
      <c r="E303" s="16"/>
      <c r="F303" s="16"/>
      <c r="G303" s="16"/>
      <c r="H303" s="39"/>
      <c r="I303" s="39"/>
      <c r="J303" s="39"/>
      <c r="K303" s="40"/>
      <c r="M303" s="42"/>
      <c r="O303" s="327"/>
      <c r="Q303" s="327"/>
      <c r="R303" s="42"/>
      <c r="S303" s="389"/>
      <c r="T303" s="452"/>
      <c r="U303" s="477"/>
      <c r="V303" s="477"/>
      <c r="W303" s="452"/>
      <c r="X303" s="477"/>
      <c r="Y303" s="452"/>
      <c r="Z303" s="452"/>
      <c r="AA303" s="477"/>
      <c r="AB303" s="452"/>
      <c r="AC303" s="453"/>
      <c r="AT303" s="59"/>
    </row>
    <row r="304" spans="1:46" s="41" customFormat="1">
      <c r="A304" s="45"/>
      <c r="B304" s="15"/>
      <c r="C304" s="15"/>
      <c r="D304" s="16"/>
      <c r="E304" s="16"/>
      <c r="F304" s="16"/>
      <c r="G304" s="16"/>
      <c r="H304" s="39"/>
      <c r="I304" s="39"/>
      <c r="J304" s="39"/>
      <c r="K304" s="40"/>
      <c r="M304" s="42"/>
      <c r="O304" s="327"/>
      <c r="Q304" s="327"/>
      <c r="R304" s="42"/>
      <c r="S304" s="389"/>
      <c r="T304" s="452"/>
      <c r="U304" s="477"/>
      <c r="V304" s="477"/>
      <c r="W304" s="452"/>
      <c r="X304" s="477"/>
      <c r="Y304" s="452"/>
      <c r="Z304" s="452"/>
      <c r="AA304" s="477"/>
      <c r="AB304" s="452"/>
      <c r="AC304" s="453"/>
      <c r="AT304" s="59"/>
    </row>
    <row r="305" spans="1:46" s="41" customFormat="1">
      <c r="A305" s="45"/>
      <c r="B305" s="15"/>
      <c r="C305" s="15"/>
      <c r="D305" s="16"/>
      <c r="E305" s="16"/>
      <c r="F305" s="16"/>
      <c r="G305" s="16"/>
      <c r="H305" s="39"/>
      <c r="I305" s="39"/>
      <c r="J305" s="39"/>
      <c r="K305" s="40"/>
      <c r="M305" s="42"/>
      <c r="O305" s="327"/>
      <c r="Q305" s="327"/>
      <c r="R305" s="42"/>
      <c r="S305" s="389"/>
      <c r="T305" s="452"/>
      <c r="U305" s="477"/>
      <c r="V305" s="477"/>
      <c r="W305" s="452"/>
      <c r="X305" s="477"/>
      <c r="Y305" s="452"/>
      <c r="Z305" s="452"/>
      <c r="AA305" s="477"/>
      <c r="AB305" s="452"/>
      <c r="AC305" s="453"/>
      <c r="AT305" s="59"/>
    </row>
    <row r="306" spans="1:46" s="41" customFormat="1">
      <c r="A306" s="45"/>
      <c r="B306" s="15"/>
      <c r="C306" s="15"/>
      <c r="D306" s="16"/>
      <c r="E306" s="16"/>
      <c r="F306" s="16"/>
      <c r="G306" s="16"/>
      <c r="H306" s="39"/>
      <c r="I306" s="39"/>
      <c r="J306" s="39"/>
      <c r="K306" s="40"/>
      <c r="M306" s="42"/>
      <c r="O306" s="327"/>
      <c r="Q306" s="327"/>
      <c r="R306" s="42"/>
      <c r="S306" s="389"/>
      <c r="T306" s="452"/>
      <c r="U306" s="477"/>
      <c r="V306" s="477"/>
      <c r="W306" s="452"/>
      <c r="X306" s="477"/>
      <c r="Y306" s="452"/>
      <c r="Z306" s="452"/>
      <c r="AA306" s="477"/>
      <c r="AB306" s="452"/>
      <c r="AC306" s="453"/>
      <c r="AT306" s="59"/>
    </row>
    <row r="307" spans="1:46" s="41" customFormat="1">
      <c r="A307" s="45"/>
      <c r="B307" s="15"/>
      <c r="C307" s="15"/>
      <c r="D307" s="16"/>
      <c r="E307" s="16"/>
      <c r="F307" s="16"/>
      <c r="G307" s="16"/>
      <c r="H307" s="39"/>
      <c r="I307" s="39"/>
      <c r="J307" s="39"/>
      <c r="K307" s="40"/>
      <c r="M307" s="42"/>
      <c r="O307" s="327"/>
      <c r="Q307" s="327"/>
      <c r="R307" s="42"/>
      <c r="S307" s="389"/>
      <c r="T307" s="452"/>
      <c r="U307" s="477"/>
      <c r="V307" s="477"/>
      <c r="W307" s="452"/>
      <c r="X307" s="477"/>
      <c r="Y307" s="452"/>
      <c r="Z307" s="452"/>
      <c r="AA307" s="477"/>
      <c r="AB307" s="452"/>
      <c r="AC307" s="453"/>
      <c r="AT307" s="59"/>
    </row>
    <row r="308" spans="1:46" s="41" customFormat="1">
      <c r="A308" s="45"/>
      <c r="B308" s="15"/>
      <c r="C308" s="15"/>
      <c r="D308" s="16"/>
      <c r="E308" s="16"/>
      <c r="F308" s="16"/>
      <c r="G308" s="16"/>
      <c r="H308" s="39"/>
      <c r="I308" s="39"/>
      <c r="J308" s="39"/>
      <c r="K308" s="40"/>
      <c r="M308" s="42"/>
      <c r="O308" s="327"/>
      <c r="Q308" s="327"/>
      <c r="R308" s="42"/>
      <c r="S308" s="389"/>
      <c r="T308" s="452"/>
      <c r="U308" s="477"/>
      <c r="V308" s="477"/>
      <c r="W308" s="452"/>
      <c r="X308" s="477"/>
      <c r="Y308" s="452"/>
      <c r="Z308" s="452"/>
      <c r="AA308" s="477"/>
      <c r="AB308" s="452"/>
      <c r="AC308" s="453"/>
      <c r="AT308" s="59"/>
    </row>
    <row r="309" spans="1:46" s="41" customFormat="1">
      <c r="A309" s="45"/>
      <c r="B309" s="15"/>
      <c r="C309" s="15"/>
      <c r="D309" s="16"/>
      <c r="E309" s="16"/>
      <c r="F309" s="16"/>
      <c r="G309" s="16"/>
      <c r="H309" s="39"/>
      <c r="I309" s="39"/>
      <c r="J309" s="39"/>
      <c r="K309" s="40"/>
      <c r="M309" s="42"/>
      <c r="O309" s="327"/>
      <c r="Q309" s="327"/>
      <c r="R309" s="42"/>
      <c r="S309" s="389"/>
      <c r="T309" s="452"/>
      <c r="U309" s="477"/>
      <c r="V309" s="477"/>
      <c r="W309" s="452"/>
      <c r="X309" s="477"/>
      <c r="Y309" s="452"/>
      <c r="Z309" s="452"/>
      <c r="AA309" s="477"/>
      <c r="AB309" s="452"/>
      <c r="AC309" s="453"/>
      <c r="AT309" s="59"/>
    </row>
    <row r="310" spans="1:46" s="41" customFormat="1">
      <c r="A310" s="45"/>
      <c r="B310" s="15"/>
      <c r="C310" s="15"/>
      <c r="D310" s="16"/>
      <c r="E310" s="16"/>
      <c r="F310" s="16"/>
      <c r="G310" s="16"/>
      <c r="H310" s="39"/>
      <c r="I310" s="39"/>
      <c r="J310" s="39"/>
      <c r="K310" s="40"/>
      <c r="M310" s="42"/>
      <c r="O310" s="327"/>
      <c r="Q310" s="327"/>
      <c r="R310" s="42"/>
      <c r="S310" s="389"/>
      <c r="T310" s="452"/>
      <c r="U310" s="477"/>
      <c r="V310" s="477"/>
      <c r="W310" s="452"/>
      <c r="X310" s="477"/>
      <c r="Y310" s="452"/>
      <c r="Z310" s="452"/>
      <c r="AA310" s="477"/>
      <c r="AB310" s="452"/>
      <c r="AC310" s="453"/>
      <c r="AT310" s="59"/>
    </row>
    <row r="311" spans="1:46" s="41" customFormat="1">
      <c r="A311" s="45"/>
      <c r="B311" s="15"/>
      <c r="C311" s="15"/>
      <c r="D311" s="16"/>
      <c r="E311" s="16"/>
      <c r="F311" s="16"/>
      <c r="G311" s="16"/>
      <c r="H311" s="39"/>
      <c r="I311" s="39"/>
      <c r="J311" s="39"/>
      <c r="K311" s="40"/>
      <c r="M311" s="42"/>
      <c r="O311" s="327"/>
      <c r="Q311" s="327"/>
      <c r="R311" s="42"/>
      <c r="S311" s="389"/>
      <c r="T311" s="452"/>
      <c r="U311" s="477"/>
      <c r="V311" s="477"/>
      <c r="W311" s="452"/>
      <c r="X311" s="477"/>
      <c r="Y311" s="452"/>
      <c r="Z311" s="452"/>
      <c r="AA311" s="477"/>
      <c r="AB311" s="452"/>
      <c r="AC311" s="453"/>
      <c r="AT311" s="59"/>
    </row>
    <row r="312" spans="1:46" s="41" customFormat="1">
      <c r="A312" s="45"/>
      <c r="B312" s="15"/>
      <c r="C312" s="15"/>
      <c r="D312" s="16"/>
      <c r="E312" s="16"/>
      <c r="F312" s="16"/>
      <c r="G312" s="16"/>
      <c r="H312" s="39"/>
      <c r="I312" s="39"/>
      <c r="J312" s="39"/>
      <c r="K312" s="40"/>
      <c r="M312" s="42"/>
      <c r="O312" s="327"/>
      <c r="Q312" s="327"/>
      <c r="R312" s="42"/>
      <c r="S312" s="389"/>
      <c r="T312" s="452"/>
      <c r="U312" s="477"/>
      <c r="V312" s="477"/>
      <c r="W312" s="452"/>
      <c r="X312" s="477"/>
      <c r="Y312" s="452"/>
      <c r="Z312" s="452"/>
      <c r="AA312" s="477"/>
      <c r="AB312" s="452"/>
      <c r="AC312" s="453"/>
      <c r="AT312" s="59"/>
    </row>
    <row r="313" spans="1:46" s="41" customFormat="1">
      <c r="A313" s="45"/>
      <c r="B313" s="15"/>
      <c r="C313" s="15"/>
      <c r="D313" s="16"/>
      <c r="E313" s="16"/>
      <c r="F313" s="16"/>
      <c r="G313" s="16"/>
      <c r="H313" s="39"/>
      <c r="I313" s="39"/>
      <c r="J313" s="39"/>
      <c r="K313" s="40"/>
      <c r="M313" s="42"/>
      <c r="O313" s="327"/>
      <c r="Q313" s="327"/>
      <c r="R313" s="42"/>
      <c r="S313" s="389"/>
      <c r="T313" s="452"/>
      <c r="U313" s="477"/>
      <c r="V313" s="477"/>
      <c r="W313" s="452"/>
      <c r="X313" s="477"/>
      <c r="Y313" s="452"/>
      <c r="Z313" s="452"/>
      <c r="AA313" s="477"/>
      <c r="AB313" s="452"/>
      <c r="AC313" s="453"/>
      <c r="AT313" s="59"/>
    </row>
    <row r="314" spans="1:46" s="41" customFormat="1">
      <c r="A314" s="45"/>
      <c r="B314" s="15"/>
      <c r="C314" s="15"/>
      <c r="D314" s="16"/>
      <c r="E314" s="16"/>
      <c r="F314" s="16"/>
      <c r="G314" s="16"/>
      <c r="H314" s="39"/>
      <c r="I314" s="39"/>
      <c r="J314" s="39"/>
      <c r="K314" s="40"/>
      <c r="M314" s="42"/>
      <c r="O314" s="327"/>
      <c r="Q314" s="327"/>
      <c r="R314" s="42"/>
      <c r="S314" s="389"/>
      <c r="T314" s="452"/>
      <c r="U314" s="477"/>
      <c r="V314" s="477"/>
      <c r="W314" s="452"/>
      <c r="X314" s="477"/>
      <c r="Y314" s="452"/>
      <c r="Z314" s="452"/>
      <c r="AA314" s="477"/>
      <c r="AB314" s="452"/>
      <c r="AC314" s="453"/>
      <c r="AT314" s="59"/>
    </row>
    <row r="315" spans="1:46" s="41" customFormat="1">
      <c r="A315" s="45"/>
      <c r="B315" s="15"/>
      <c r="C315" s="15"/>
      <c r="D315" s="16"/>
      <c r="E315" s="16"/>
      <c r="F315" s="16"/>
      <c r="G315" s="16"/>
      <c r="H315" s="39"/>
      <c r="I315" s="39"/>
      <c r="J315" s="39"/>
      <c r="K315" s="40"/>
      <c r="M315" s="42"/>
      <c r="O315" s="327"/>
      <c r="Q315" s="327"/>
      <c r="R315" s="42"/>
      <c r="S315" s="389"/>
      <c r="T315" s="452"/>
      <c r="U315" s="477"/>
      <c r="V315" s="477"/>
      <c r="W315" s="452"/>
      <c r="X315" s="477"/>
      <c r="Y315" s="452"/>
      <c r="Z315" s="452"/>
      <c r="AA315" s="477"/>
      <c r="AB315" s="452"/>
      <c r="AC315" s="453"/>
      <c r="AT315" s="59"/>
    </row>
    <row r="316" spans="1:46" s="41" customFormat="1">
      <c r="A316" s="45"/>
      <c r="B316" s="15"/>
      <c r="C316" s="15"/>
      <c r="D316" s="16"/>
      <c r="E316" s="16"/>
      <c r="F316" s="16"/>
      <c r="G316" s="16"/>
      <c r="H316" s="39"/>
      <c r="I316" s="39"/>
      <c r="J316" s="39"/>
      <c r="K316" s="40"/>
      <c r="M316" s="42"/>
      <c r="O316" s="327"/>
      <c r="Q316" s="327"/>
      <c r="R316" s="42"/>
      <c r="S316" s="389"/>
      <c r="T316" s="452"/>
      <c r="U316" s="477"/>
      <c r="V316" s="477"/>
      <c r="W316" s="452"/>
      <c r="X316" s="477"/>
      <c r="Y316" s="452"/>
      <c r="Z316" s="452"/>
      <c r="AA316" s="477"/>
      <c r="AB316" s="452"/>
      <c r="AC316" s="453"/>
      <c r="AT316" s="59"/>
    </row>
    <row r="317" spans="1:46" s="41" customFormat="1">
      <c r="A317" s="45"/>
      <c r="B317" s="15"/>
      <c r="C317" s="15"/>
      <c r="D317" s="16"/>
      <c r="E317" s="16"/>
      <c r="F317" s="16"/>
      <c r="G317" s="16"/>
      <c r="H317" s="39"/>
      <c r="I317" s="39"/>
      <c r="J317" s="39"/>
      <c r="K317" s="40"/>
      <c r="M317" s="42"/>
      <c r="O317" s="327"/>
      <c r="Q317" s="327"/>
      <c r="R317" s="42"/>
      <c r="S317" s="389"/>
      <c r="T317" s="452"/>
      <c r="U317" s="477"/>
      <c r="V317" s="477"/>
      <c r="W317" s="452"/>
      <c r="X317" s="477"/>
      <c r="Y317" s="452"/>
      <c r="Z317" s="452"/>
      <c r="AA317" s="477"/>
      <c r="AB317" s="452"/>
      <c r="AC317" s="453"/>
      <c r="AT317" s="59"/>
    </row>
    <row r="318" spans="1:46" s="41" customFormat="1">
      <c r="A318" s="45"/>
      <c r="B318" s="15"/>
      <c r="C318" s="16"/>
      <c r="D318" s="16"/>
      <c r="E318" s="16"/>
      <c r="F318" s="16"/>
      <c r="G318" s="39"/>
      <c r="H318" s="40"/>
      <c r="I318" s="40"/>
      <c r="J318" s="40"/>
      <c r="L318" s="42"/>
      <c r="O318" s="327"/>
      <c r="Q318" s="327"/>
      <c r="S318" s="390"/>
      <c r="T318" s="453"/>
      <c r="U318" s="478"/>
      <c r="V318" s="478"/>
      <c r="W318" s="453"/>
      <c r="X318" s="478"/>
      <c r="Y318" s="453"/>
      <c r="Z318" s="453"/>
      <c r="AA318" s="478"/>
      <c r="AB318" s="453"/>
      <c r="AC318" s="453"/>
      <c r="AT318" s="59"/>
    </row>
    <row r="319" spans="1:46" s="41" customFormat="1">
      <c r="A319" s="45"/>
      <c r="B319" s="15"/>
      <c r="C319" s="16"/>
      <c r="D319" s="16"/>
      <c r="E319" s="16"/>
      <c r="F319" s="16"/>
      <c r="G319" s="39"/>
      <c r="H319" s="40"/>
      <c r="I319" s="40"/>
      <c r="J319" s="40"/>
      <c r="L319" s="42"/>
      <c r="O319" s="327"/>
      <c r="Q319" s="327"/>
      <c r="S319" s="390"/>
      <c r="T319" s="453"/>
      <c r="U319" s="478"/>
      <c r="V319" s="478"/>
      <c r="W319" s="453"/>
      <c r="X319" s="478"/>
      <c r="Y319" s="453"/>
      <c r="Z319" s="453"/>
      <c r="AA319" s="478"/>
      <c r="AB319" s="453"/>
      <c r="AC319" s="453"/>
      <c r="AT319" s="59"/>
    </row>
    <row r="320" spans="1:46" s="41" customFormat="1">
      <c r="A320" s="45"/>
      <c r="B320" s="15"/>
      <c r="C320" s="16"/>
      <c r="D320" s="16"/>
      <c r="E320" s="16"/>
      <c r="F320" s="16"/>
      <c r="G320" s="39"/>
      <c r="H320" s="40"/>
      <c r="I320" s="40"/>
      <c r="J320" s="40"/>
      <c r="L320" s="42"/>
      <c r="O320" s="327"/>
      <c r="Q320" s="327"/>
      <c r="S320" s="390"/>
      <c r="T320" s="453"/>
      <c r="U320" s="478"/>
      <c r="V320" s="478"/>
      <c r="W320" s="453"/>
      <c r="X320" s="478"/>
      <c r="Y320" s="453"/>
      <c r="Z320" s="453"/>
      <c r="AA320" s="478"/>
      <c r="AB320" s="453"/>
      <c r="AC320" s="453"/>
      <c r="AT320" s="59"/>
    </row>
    <row r="321" spans="1:46" s="41" customFormat="1">
      <c r="A321" s="45"/>
      <c r="B321" s="15"/>
      <c r="C321" s="16"/>
      <c r="D321" s="16"/>
      <c r="E321" s="16"/>
      <c r="F321" s="16"/>
      <c r="G321" s="39"/>
      <c r="H321" s="40"/>
      <c r="I321" s="40"/>
      <c r="J321" s="40"/>
      <c r="L321" s="42"/>
      <c r="O321" s="327"/>
      <c r="Q321" s="327"/>
      <c r="S321" s="390"/>
      <c r="T321" s="453"/>
      <c r="U321" s="478"/>
      <c r="V321" s="478"/>
      <c r="W321" s="453"/>
      <c r="X321" s="478"/>
      <c r="Y321" s="453"/>
      <c r="Z321" s="453"/>
      <c r="AA321" s="478"/>
      <c r="AB321" s="453"/>
      <c r="AC321" s="453"/>
      <c r="AT321" s="59"/>
    </row>
    <row r="322" spans="1:46" s="41" customFormat="1">
      <c r="A322" s="45"/>
      <c r="B322" s="15"/>
      <c r="C322" s="16"/>
      <c r="D322" s="16"/>
      <c r="E322" s="16"/>
      <c r="F322" s="16"/>
      <c r="G322" s="39"/>
      <c r="H322" s="40"/>
      <c r="I322" s="40"/>
      <c r="J322" s="40"/>
      <c r="L322" s="42"/>
      <c r="O322" s="327"/>
      <c r="Q322" s="327"/>
      <c r="S322" s="390"/>
      <c r="T322" s="453"/>
      <c r="U322" s="478"/>
      <c r="V322" s="478"/>
      <c r="W322" s="453"/>
      <c r="X322" s="478"/>
      <c r="Y322" s="453"/>
      <c r="Z322" s="453"/>
      <c r="AA322" s="478"/>
      <c r="AB322" s="453"/>
      <c r="AC322" s="453"/>
      <c r="AT322" s="59"/>
    </row>
    <row r="323" spans="1:46" s="41" customFormat="1">
      <c r="A323" s="45"/>
      <c r="B323" s="15"/>
      <c r="C323" s="16"/>
      <c r="D323" s="16"/>
      <c r="E323" s="16"/>
      <c r="F323" s="16"/>
      <c r="G323" s="39"/>
      <c r="H323" s="40"/>
      <c r="I323" s="40"/>
      <c r="J323" s="40"/>
      <c r="L323" s="42"/>
      <c r="O323" s="327"/>
      <c r="Q323" s="327"/>
      <c r="S323" s="390"/>
      <c r="T323" s="453"/>
      <c r="U323" s="478"/>
      <c r="V323" s="478"/>
      <c r="W323" s="453"/>
      <c r="X323" s="478"/>
      <c r="Y323" s="453"/>
      <c r="Z323" s="453"/>
      <c r="AA323" s="478"/>
      <c r="AB323" s="453"/>
      <c r="AC323" s="453"/>
      <c r="AT323" s="59"/>
    </row>
    <row r="324" spans="1:46" s="41" customFormat="1">
      <c r="A324" s="45"/>
      <c r="B324" s="15"/>
      <c r="C324" s="16"/>
      <c r="D324" s="16"/>
      <c r="E324" s="16"/>
      <c r="F324" s="16"/>
      <c r="G324" s="39"/>
      <c r="H324" s="40"/>
      <c r="I324" s="40"/>
      <c r="J324" s="40"/>
      <c r="L324" s="42"/>
      <c r="O324" s="327"/>
      <c r="Q324" s="327"/>
      <c r="S324" s="390"/>
      <c r="T324" s="453"/>
      <c r="U324" s="478"/>
      <c r="V324" s="478"/>
      <c r="W324" s="453"/>
      <c r="X324" s="478"/>
      <c r="Y324" s="453"/>
      <c r="Z324" s="453"/>
      <c r="AA324" s="478"/>
      <c r="AB324" s="453"/>
      <c r="AC324" s="453"/>
      <c r="AT324" s="59"/>
    </row>
    <row r="325" spans="1:46" s="41" customFormat="1">
      <c r="A325" s="45"/>
      <c r="B325" s="15"/>
      <c r="C325" s="16"/>
      <c r="D325" s="16"/>
      <c r="E325" s="16"/>
      <c r="F325" s="16"/>
      <c r="G325" s="39"/>
      <c r="H325" s="40"/>
      <c r="I325" s="40"/>
      <c r="J325" s="40"/>
      <c r="L325" s="42"/>
      <c r="O325" s="327"/>
      <c r="Q325" s="327"/>
      <c r="S325" s="390"/>
      <c r="T325" s="453"/>
      <c r="U325" s="478"/>
      <c r="V325" s="478"/>
      <c r="W325" s="453"/>
      <c r="X325" s="478"/>
      <c r="Y325" s="453"/>
      <c r="Z325" s="453"/>
      <c r="AA325" s="478"/>
      <c r="AB325" s="453"/>
      <c r="AC325" s="453"/>
      <c r="AT325" s="59"/>
    </row>
    <row r="326" spans="1:46" s="41" customFormat="1">
      <c r="A326" s="45"/>
      <c r="B326" s="15"/>
      <c r="C326" s="16"/>
      <c r="D326" s="16"/>
      <c r="E326" s="16"/>
      <c r="F326" s="16"/>
      <c r="G326" s="39"/>
      <c r="H326" s="40"/>
      <c r="I326" s="40"/>
      <c r="J326" s="40"/>
      <c r="L326" s="42"/>
      <c r="O326" s="327"/>
      <c r="Q326" s="327"/>
      <c r="S326" s="390"/>
      <c r="T326" s="453"/>
      <c r="U326" s="478"/>
      <c r="V326" s="478"/>
      <c r="W326" s="453"/>
      <c r="X326" s="478"/>
      <c r="Y326" s="453"/>
      <c r="Z326" s="453"/>
      <c r="AA326" s="478"/>
      <c r="AB326" s="453"/>
      <c r="AC326" s="453"/>
      <c r="AT326" s="59"/>
    </row>
    <row r="327" spans="1:46" s="41" customFormat="1">
      <c r="A327" s="45"/>
      <c r="B327" s="15"/>
      <c r="C327" s="16"/>
      <c r="D327" s="16"/>
      <c r="E327" s="16"/>
      <c r="F327" s="16"/>
      <c r="G327" s="39"/>
      <c r="H327" s="40"/>
      <c r="I327" s="40"/>
      <c r="J327" s="40"/>
      <c r="L327" s="42"/>
      <c r="O327" s="327"/>
      <c r="Q327" s="327"/>
      <c r="S327" s="390"/>
      <c r="T327" s="453"/>
      <c r="U327" s="478"/>
      <c r="V327" s="478"/>
      <c r="W327" s="453"/>
      <c r="X327" s="478"/>
      <c r="Y327" s="453"/>
      <c r="Z327" s="453"/>
      <c r="AA327" s="478"/>
      <c r="AB327" s="453"/>
      <c r="AC327" s="453"/>
      <c r="AT327" s="59"/>
    </row>
    <row r="328" spans="1:46" s="41" customFormat="1">
      <c r="A328" s="45"/>
      <c r="B328" s="15"/>
      <c r="C328" s="16"/>
      <c r="D328" s="16"/>
      <c r="E328" s="16"/>
      <c r="F328" s="16"/>
      <c r="G328" s="39"/>
      <c r="H328" s="40"/>
      <c r="I328" s="40"/>
      <c r="J328" s="40"/>
      <c r="L328" s="42"/>
      <c r="O328" s="327"/>
      <c r="Q328" s="327"/>
      <c r="S328" s="390"/>
      <c r="T328" s="453"/>
      <c r="U328" s="478"/>
      <c r="V328" s="478"/>
      <c r="W328" s="453"/>
      <c r="X328" s="478"/>
      <c r="Y328" s="453"/>
      <c r="Z328" s="453"/>
      <c r="AA328" s="478"/>
      <c r="AB328" s="453"/>
      <c r="AC328" s="453"/>
      <c r="AT328" s="59"/>
    </row>
    <row r="329" spans="1:46" s="41" customFormat="1">
      <c r="A329" s="45"/>
      <c r="B329" s="15"/>
      <c r="C329" s="16"/>
      <c r="D329" s="16"/>
      <c r="E329" s="16"/>
      <c r="F329" s="16"/>
      <c r="G329" s="39"/>
      <c r="H329" s="40"/>
      <c r="I329" s="40"/>
      <c r="J329" s="40"/>
      <c r="L329" s="42"/>
      <c r="O329" s="327"/>
      <c r="Q329" s="327"/>
      <c r="S329" s="390"/>
      <c r="T329" s="453"/>
      <c r="U329" s="478"/>
      <c r="V329" s="478"/>
      <c r="W329" s="453"/>
      <c r="X329" s="478"/>
      <c r="Y329" s="453"/>
      <c r="Z329" s="453"/>
      <c r="AA329" s="478"/>
      <c r="AB329" s="453"/>
      <c r="AC329" s="453"/>
      <c r="AT329" s="59"/>
    </row>
    <row r="330" spans="1:46" s="41" customFormat="1">
      <c r="A330" s="45"/>
      <c r="B330" s="15"/>
      <c r="C330" s="16"/>
      <c r="D330" s="16"/>
      <c r="E330" s="16"/>
      <c r="F330" s="16"/>
      <c r="G330" s="39"/>
      <c r="H330" s="40"/>
      <c r="I330" s="40"/>
      <c r="J330" s="40"/>
      <c r="L330" s="42"/>
      <c r="O330" s="327"/>
      <c r="Q330" s="327"/>
      <c r="S330" s="390"/>
      <c r="T330" s="453"/>
      <c r="U330" s="478"/>
      <c r="V330" s="478"/>
      <c r="W330" s="453"/>
      <c r="X330" s="478"/>
      <c r="Y330" s="453"/>
      <c r="Z330" s="453"/>
      <c r="AA330" s="478"/>
      <c r="AB330" s="453"/>
      <c r="AC330" s="453"/>
      <c r="AT330" s="59"/>
    </row>
    <row r="331" spans="1:46" s="41" customFormat="1">
      <c r="A331" s="45"/>
      <c r="B331" s="15"/>
      <c r="C331" s="16"/>
      <c r="D331" s="16"/>
      <c r="E331" s="16"/>
      <c r="F331" s="16"/>
      <c r="G331" s="39"/>
      <c r="H331" s="40"/>
      <c r="I331" s="40"/>
      <c r="J331" s="40"/>
      <c r="L331" s="42"/>
      <c r="O331" s="327"/>
      <c r="Q331" s="327"/>
      <c r="S331" s="390"/>
      <c r="T331" s="453"/>
      <c r="U331" s="478"/>
      <c r="V331" s="478"/>
      <c r="W331" s="453"/>
      <c r="X331" s="478"/>
      <c r="Y331" s="453"/>
      <c r="Z331" s="453"/>
      <c r="AA331" s="478"/>
      <c r="AB331" s="453"/>
      <c r="AC331" s="453"/>
      <c r="AT331" s="59"/>
    </row>
    <row r="332" spans="1:46" s="41" customFormat="1">
      <c r="A332" s="45"/>
      <c r="B332" s="15"/>
      <c r="C332" s="16"/>
      <c r="D332" s="16"/>
      <c r="E332" s="16"/>
      <c r="F332" s="16"/>
      <c r="G332" s="39"/>
      <c r="H332" s="40"/>
      <c r="I332" s="40"/>
      <c r="J332" s="40"/>
      <c r="L332" s="42"/>
      <c r="O332" s="327"/>
      <c r="Q332" s="327"/>
      <c r="S332" s="390"/>
      <c r="T332" s="453"/>
      <c r="U332" s="478"/>
      <c r="V332" s="478"/>
      <c r="W332" s="453"/>
      <c r="X332" s="478"/>
      <c r="Y332" s="453"/>
      <c r="Z332" s="453"/>
      <c r="AA332" s="478"/>
      <c r="AB332" s="453"/>
      <c r="AC332" s="453"/>
      <c r="AT332" s="59"/>
    </row>
    <row r="333" spans="1:46" s="41" customFormat="1">
      <c r="A333" s="45"/>
      <c r="B333" s="15"/>
      <c r="C333" s="16"/>
      <c r="D333" s="16"/>
      <c r="E333" s="16"/>
      <c r="F333" s="16"/>
      <c r="G333" s="39"/>
      <c r="H333" s="40"/>
      <c r="I333" s="40"/>
      <c r="J333" s="40"/>
      <c r="L333" s="42"/>
      <c r="O333" s="327"/>
      <c r="Q333" s="327"/>
      <c r="S333" s="390"/>
      <c r="T333" s="453"/>
      <c r="U333" s="478"/>
      <c r="V333" s="478"/>
      <c r="W333" s="453"/>
      <c r="X333" s="478"/>
      <c r="Y333" s="453"/>
      <c r="Z333" s="453"/>
      <c r="AA333" s="478"/>
      <c r="AB333" s="453"/>
      <c r="AC333" s="453"/>
      <c r="AT333" s="59"/>
    </row>
    <row r="334" spans="1:46" s="41" customFormat="1">
      <c r="A334" s="45"/>
      <c r="B334" s="15"/>
      <c r="C334" s="16"/>
      <c r="D334" s="16"/>
      <c r="E334" s="16"/>
      <c r="F334" s="16"/>
      <c r="G334" s="39"/>
      <c r="H334" s="40"/>
      <c r="I334" s="40"/>
      <c r="J334" s="40"/>
      <c r="L334" s="42"/>
      <c r="O334" s="327"/>
      <c r="Q334" s="327"/>
      <c r="S334" s="390"/>
      <c r="T334" s="453"/>
      <c r="U334" s="478"/>
      <c r="V334" s="478"/>
      <c r="W334" s="453"/>
      <c r="X334" s="478"/>
      <c r="Y334" s="453"/>
      <c r="Z334" s="453"/>
      <c r="AA334" s="478"/>
      <c r="AB334" s="453"/>
      <c r="AC334" s="453"/>
      <c r="AT334" s="59"/>
    </row>
    <row r="335" spans="1:46" s="41" customFormat="1">
      <c r="A335" s="45"/>
      <c r="B335" s="15"/>
      <c r="C335" s="16"/>
      <c r="D335" s="16"/>
      <c r="E335" s="16"/>
      <c r="F335" s="16"/>
      <c r="G335" s="39"/>
      <c r="H335" s="40"/>
      <c r="I335" s="40"/>
      <c r="J335" s="40"/>
      <c r="L335" s="42"/>
      <c r="O335" s="327"/>
      <c r="Q335" s="327"/>
      <c r="S335" s="390"/>
      <c r="T335" s="453"/>
      <c r="U335" s="478"/>
      <c r="V335" s="478"/>
      <c r="W335" s="453"/>
      <c r="X335" s="478"/>
      <c r="Y335" s="453"/>
      <c r="Z335" s="453"/>
      <c r="AA335" s="478"/>
      <c r="AB335" s="453"/>
      <c r="AC335" s="453"/>
      <c r="AT335" s="59"/>
    </row>
    <row r="336" spans="1:46" s="41" customFormat="1">
      <c r="A336" s="45"/>
      <c r="B336" s="15"/>
      <c r="C336" s="16"/>
      <c r="D336" s="16"/>
      <c r="E336" s="16"/>
      <c r="F336" s="16"/>
      <c r="G336" s="39"/>
      <c r="H336" s="40"/>
      <c r="I336" s="40"/>
      <c r="J336" s="40"/>
      <c r="L336" s="42"/>
      <c r="O336" s="327"/>
      <c r="Q336" s="327"/>
      <c r="S336" s="390"/>
      <c r="T336" s="453"/>
      <c r="U336" s="478"/>
      <c r="V336" s="478"/>
      <c r="W336" s="453"/>
      <c r="X336" s="478"/>
      <c r="Y336" s="453"/>
      <c r="Z336" s="453"/>
      <c r="AA336" s="478"/>
      <c r="AB336" s="453"/>
      <c r="AC336" s="453"/>
      <c r="AT336" s="59"/>
    </row>
    <row r="337" spans="1:46" s="41" customFormat="1">
      <c r="A337" s="45"/>
      <c r="B337" s="15"/>
      <c r="C337" s="16"/>
      <c r="D337" s="16"/>
      <c r="E337" s="16"/>
      <c r="F337" s="16"/>
      <c r="G337" s="39"/>
      <c r="H337" s="40"/>
      <c r="I337" s="40"/>
      <c r="J337" s="40"/>
      <c r="L337" s="42"/>
      <c r="O337" s="327"/>
      <c r="Q337" s="327"/>
      <c r="S337" s="390"/>
      <c r="T337" s="453"/>
      <c r="U337" s="478"/>
      <c r="V337" s="478"/>
      <c r="W337" s="453"/>
      <c r="X337" s="478"/>
      <c r="Y337" s="453"/>
      <c r="Z337" s="453"/>
      <c r="AA337" s="478"/>
      <c r="AB337" s="453"/>
      <c r="AC337" s="453"/>
      <c r="AT337" s="59"/>
    </row>
    <row r="338" spans="1:46" s="41" customFormat="1">
      <c r="A338" s="45"/>
      <c r="B338" s="15"/>
      <c r="C338" s="16"/>
      <c r="D338" s="16"/>
      <c r="E338" s="16"/>
      <c r="F338" s="16"/>
      <c r="G338" s="39"/>
      <c r="H338" s="40"/>
      <c r="I338" s="40"/>
      <c r="J338" s="40"/>
      <c r="L338" s="42"/>
      <c r="O338" s="327"/>
      <c r="Q338" s="327"/>
      <c r="S338" s="390"/>
      <c r="T338" s="453"/>
      <c r="U338" s="478"/>
      <c r="V338" s="478"/>
      <c r="W338" s="453"/>
      <c r="X338" s="478"/>
      <c r="Y338" s="453"/>
      <c r="Z338" s="453"/>
      <c r="AA338" s="478"/>
      <c r="AB338" s="453"/>
      <c r="AC338" s="453"/>
      <c r="AT338" s="59"/>
    </row>
    <row r="339" spans="1:46" s="41" customFormat="1">
      <c r="A339" s="45"/>
      <c r="B339" s="15"/>
      <c r="C339" s="16"/>
      <c r="D339" s="16"/>
      <c r="E339" s="16"/>
      <c r="F339" s="16"/>
      <c r="G339" s="39"/>
      <c r="H339" s="40"/>
      <c r="I339" s="40"/>
      <c r="J339" s="40"/>
      <c r="L339" s="42"/>
      <c r="O339" s="327"/>
      <c r="Q339" s="327"/>
      <c r="S339" s="390"/>
      <c r="T339" s="453"/>
      <c r="U339" s="478"/>
      <c r="V339" s="478"/>
      <c r="W339" s="453"/>
      <c r="X339" s="478"/>
      <c r="Y339" s="453"/>
      <c r="Z339" s="453"/>
      <c r="AA339" s="478"/>
      <c r="AB339" s="453"/>
      <c r="AC339" s="453"/>
      <c r="AT339" s="59"/>
    </row>
    <row r="340" spans="1:46" s="41" customFormat="1">
      <c r="A340" s="45"/>
      <c r="B340" s="15"/>
      <c r="C340" s="16"/>
      <c r="D340" s="16"/>
      <c r="E340" s="16"/>
      <c r="F340" s="16"/>
      <c r="G340" s="39"/>
      <c r="H340" s="40"/>
      <c r="I340" s="40"/>
      <c r="J340" s="40"/>
      <c r="L340" s="42"/>
      <c r="O340" s="327"/>
      <c r="Q340" s="327"/>
      <c r="S340" s="390"/>
      <c r="T340" s="453"/>
      <c r="U340" s="478"/>
      <c r="V340" s="478"/>
      <c r="W340" s="453"/>
      <c r="X340" s="478"/>
      <c r="Y340" s="453"/>
      <c r="Z340" s="453"/>
      <c r="AA340" s="478"/>
      <c r="AB340" s="453"/>
      <c r="AC340" s="453"/>
      <c r="AT340" s="59"/>
    </row>
    <row r="341" spans="1:46" s="41" customFormat="1">
      <c r="A341" s="45"/>
      <c r="B341" s="15"/>
      <c r="C341" s="16"/>
      <c r="D341" s="16"/>
      <c r="E341" s="16"/>
      <c r="F341" s="16"/>
      <c r="G341" s="39"/>
      <c r="H341" s="40"/>
      <c r="I341" s="40"/>
      <c r="J341" s="40"/>
      <c r="L341" s="42"/>
      <c r="O341" s="327"/>
      <c r="Q341" s="327"/>
      <c r="S341" s="390"/>
      <c r="T341" s="453"/>
      <c r="U341" s="478"/>
      <c r="V341" s="478"/>
      <c r="W341" s="453"/>
      <c r="X341" s="478"/>
      <c r="Y341" s="453"/>
      <c r="Z341" s="453"/>
      <c r="AA341" s="478"/>
      <c r="AB341" s="453"/>
      <c r="AC341" s="453"/>
      <c r="AT341" s="59"/>
    </row>
    <row r="342" spans="1:46" s="41" customFormat="1">
      <c r="A342" s="45"/>
      <c r="B342" s="15"/>
      <c r="C342" s="16"/>
      <c r="D342" s="16"/>
      <c r="E342" s="16"/>
      <c r="F342" s="16"/>
      <c r="G342" s="39"/>
      <c r="H342" s="40"/>
      <c r="I342" s="40"/>
      <c r="J342" s="40"/>
      <c r="L342" s="42"/>
      <c r="O342" s="327"/>
      <c r="Q342" s="327"/>
      <c r="S342" s="390"/>
      <c r="T342" s="453"/>
      <c r="U342" s="478"/>
      <c r="V342" s="478"/>
      <c r="W342" s="453"/>
      <c r="X342" s="478"/>
      <c r="Y342" s="453"/>
      <c r="Z342" s="453"/>
      <c r="AA342" s="478"/>
      <c r="AB342" s="453"/>
      <c r="AC342" s="453"/>
      <c r="AT342" s="59"/>
    </row>
    <row r="343" spans="1:46" s="41" customFormat="1">
      <c r="A343" s="45"/>
      <c r="B343" s="15"/>
      <c r="C343" s="16"/>
      <c r="D343" s="16"/>
      <c r="E343" s="16"/>
      <c r="F343" s="16"/>
      <c r="G343" s="39"/>
      <c r="H343" s="40"/>
      <c r="I343" s="40"/>
      <c r="J343" s="40"/>
      <c r="L343" s="42"/>
      <c r="O343" s="327"/>
      <c r="Q343" s="327"/>
      <c r="S343" s="390"/>
      <c r="T343" s="453"/>
      <c r="U343" s="478"/>
      <c r="V343" s="478"/>
      <c r="W343" s="453"/>
      <c r="X343" s="478"/>
      <c r="Y343" s="453"/>
      <c r="Z343" s="453"/>
      <c r="AA343" s="478"/>
      <c r="AB343" s="453"/>
      <c r="AC343" s="453"/>
      <c r="AT343" s="59"/>
    </row>
    <row r="344" spans="1:46" s="41" customFormat="1">
      <c r="A344" s="45"/>
      <c r="B344" s="15"/>
      <c r="C344" s="16"/>
      <c r="D344" s="16"/>
      <c r="E344" s="16"/>
      <c r="F344" s="16"/>
      <c r="G344" s="39"/>
      <c r="H344" s="40"/>
      <c r="I344" s="40"/>
      <c r="J344" s="40"/>
      <c r="L344" s="42"/>
      <c r="O344" s="327"/>
      <c r="Q344" s="327"/>
      <c r="S344" s="390"/>
      <c r="T344" s="453"/>
      <c r="U344" s="478"/>
      <c r="V344" s="478"/>
      <c r="W344" s="453"/>
      <c r="X344" s="478"/>
      <c r="Y344" s="453"/>
      <c r="Z344" s="453"/>
      <c r="AA344" s="478"/>
      <c r="AB344" s="453"/>
      <c r="AC344" s="453"/>
      <c r="AT344" s="59"/>
    </row>
    <row r="345" spans="1:46" s="41" customFormat="1">
      <c r="A345" s="45"/>
      <c r="B345" s="15"/>
      <c r="C345" s="16"/>
      <c r="D345" s="16"/>
      <c r="E345" s="16"/>
      <c r="F345" s="16"/>
      <c r="G345" s="39"/>
      <c r="H345" s="40"/>
      <c r="I345" s="40"/>
      <c r="J345" s="40"/>
      <c r="L345" s="42"/>
      <c r="O345" s="327"/>
      <c r="Q345" s="327"/>
      <c r="S345" s="390"/>
      <c r="T345" s="453"/>
      <c r="U345" s="478"/>
      <c r="V345" s="478"/>
      <c r="W345" s="453"/>
      <c r="X345" s="478"/>
      <c r="Y345" s="453"/>
      <c r="Z345" s="453"/>
      <c r="AA345" s="478"/>
      <c r="AB345" s="453"/>
      <c r="AC345" s="453"/>
      <c r="AT345" s="59"/>
    </row>
    <row r="346" spans="1:46" s="41" customFormat="1">
      <c r="A346" s="45"/>
      <c r="B346" s="15"/>
      <c r="C346" s="16"/>
      <c r="D346" s="16"/>
      <c r="E346" s="16"/>
      <c r="F346" s="16"/>
      <c r="G346" s="39"/>
      <c r="H346" s="40"/>
      <c r="I346" s="40"/>
      <c r="J346" s="40"/>
      <c r="L346" s="42"/>
      <c r="O346" s="327"/>
      <c r="Q346" s="327"/>
      <c r="S346" s="390"/>
      <c r="T346" s="453"/>
      <c r="U346" s="478"/>
      <c r="V346" s="478"/>
      <c r="W346" s="453"/>
      <c r="X346" s="478"/>
      <c r="Y346" s="453"/>
      <c r="Z346" s="453"/>
      <c r="AA346" s="478"/>
      <c r="AB346" s="453"/>
      <c r="AC346" s="453"/>
      <c r="AT346" s="59"/>
    </row>
    <row r="347" spans="1:46" s="41" customFormat="1">
      <c r="A347" s="45"/>
      <c r="B347" s="15"/>
      <c r="C347" s="16"/>
      <c r="D347" s="16"/>
      <c r="E347" s="16"/>
      <c r="F347" s="16"/>
      <c r="G347" s="39"/>
      <c r="H347" s="40"/>
      <c r="I347" s="40"/>
      <c r="J347" s="40"/>
      <c r="L347" s="42"/>
      <c r="O347" s="327"/>
      <c r="Q347" s="327"/>
      <c r="S347" s="390"/>
      <c r="T347" s="453"/>
      <c r="U347" s="478"/>
      <c r="V347" s="478"/>
      <c r="W347" s="453"/>
      <c r="X347" s="478"/>
      <c r="Y347" s="453"/>
      <c r="Z347" s="453"/>
      <c r="AA347" s="478"/>
      <c r="AB347" s="453"/>
      <c r="AC347" s="453"/>
      <c r="AT347" s="59"/>
    </row>
    <row r="348" spans="1:46" s="41" customFormat="1">
      <c r="A348" s="45"/>
      <c r="B348" s="15"/>
      <c r="C348" s="16"/>
      <c r="D348" s="16"/>
      <c r="E348" s="16"/>
      <c r="F348" s="16"/>
      <c r="G348" s="39"/>
      <c r="H348" s="40"/>
      <c r="I348" s="40"/>
      <c r="J348" s="40"/>
      <c r="L348" s="42"/>
      <c r="O348" s="327"/>
      <c r="Q348" s="327"/>
      <c r="S348" s="390"/>
      <c r="T348" s="453"/>
      <c r="U348" s="478"/>
      <c r="V348" s="478"/>
      <c r="W348" s="453"/>
      <c r="X348" s="478"/>
      <c r="Y348" s="453"/>
      <c r="Z348" s="453"/>
      <c r="AA348" s="478"/>
      <c r="AB348" s="453"/>
      <c r="AC348" s="453"/>
      <c r="AT348" s="59"/>
    </row>
    <row r="349" spans="1:46" s="41" customFormat="1">
      <c r="A349" s="45"/>
      <c r="B349" s="15"/>
      <c r="C349" s="16"/>
      <c r="D349" s="16"/>
      <c r="E349" s="16"/>
      <c r="F349" s="16"/>
      <c r="G349" s="39"/>
      <c r="H349" s="40"/>
      <c r="I349" s="40"/>
      <c r="J349" s="40"/>
      <c r="L349" s="42"/>
      <c r="O349" s="327"/>
      <c r="Q349" s="327"/>
      <c r="S349" s="390"/>
      <c r="T349" s="453"/>
      <c r="U349" s="478"/>
      <c r="V349" s="478"/>
      <c r="W349" s="453"/>
      <c r="X349" s="478"/>
      <c r="Y349" s="453"/>
      <c r="Z349" s="453"/>
      <c r="AA349" s="478"/>
      <c r="AB349" s="453"/>
      <c r="AC349" s="453"/>
      <c r="AT349" s="59"/>
    </row>
    <row r="350" spans="1:46" s="41" customFormat="1">
      <c r="A350" s="45"/>
      <c r="B350" s="15"/>
      <c r="C350" s="16"/>
      <c r="D350" s="16"/>
      <c r="E350" s="16"/>
      <c r="F350" s="16"/>
      <c r="G350" s="39"/>
      <c r="H350" s="40"/>
      <c r="I350" s="40"/>
      <c r="J350" s="40"/>
      <c r="L350" s="42"/>
      <c r="O350" s="327"/>
      <c r="Q350" s="327"/>
      <c r="S350" s="390"/>
      <c r="T350" s="453"/>
      <c r="U350" s="478"/>
      <c r="V350" s="478"/>
      <c r="W350" s="453"/>
      <c r="X350" s="478"/>
      <c r="Y350" s="453"/>
      <c r="Z350" s="453"/>
      <c r="AA350" s="478"/>
      <c r="AB350" s="453"/>
      <c r="AC350" s="453"/>
      <c r="AT350" s="59"/>
    </row>
    <row r="351" spans="1:46" s="41" customFormat="1">
      <c r="A351" s="45"/>
      <c r="B351" s="15"/>
      <c r="C351" s="16"/>
      <c r="D351" s="16"/>
      <c r="E351" s="16"/>
      <c r="F351" s="16"/>
      <c r="G351" s="39"/>
      <c r="H351" s="40"/>
      <c r="I351" s="40"/>
      <c r="J351" s="40"/>
      <c r="L351" s="42"/>
      <c r="O351" s="327"/>
      <c r="Q351" s="327"/>
      <c r="S351" s="390"/>
      <c r="T351" s="453"/>
      <c r="U351" s="478"/>
      <c r="V351" s="478"/>
      <c r="W351" s="453"/>
      <c r="X351" s="478"/>
      <c r="Y351" s="453"/>
      <c r="Z351" s="453"/>
      <c r="AA351" s="478"/>
      <c r="AB351" s="453"/>
      <c r="AC351" s="453"/>
      <c r="AT351" s="59"/>
    </row>
    <row r="352" spans="1:46" s="41" customFormat="1">
      <c r="A352" s="45"/>
      <c r="B352" s="15"/>
      <c r="C352" s="16"/>
      <c r="D352" s="16"/>
      <c r="E352" s="16"/>
      <c r="F352" s="16"/>
      <c r="G352" s="39"/>
      <c r="H352" s="40"/>
      <c r="I352" s="40"/>
      <c r="J352" s="40"/>
      <c r="L352" s="42"/>
      <c r="O352" s="327"/>
      <c r="Q352" s="327"/>
      <c r="S352" s="390"/>
      <c r="T352" s="453"/>
      <c r="U352" s="478"/>
      <c r="V352" s="478"/>
      <c r="W352" s="453"/>
      <c r="X352" s="478"/>
      <c r="Y352" s="453"/>
      <c r="Z352" s="453"/>
      <c r="AA352" s="478"/>
      <c r="AB352" s="453"/>
      <c r="AC352" s="453"/>
      <c r="AT352" s="59"/>
    </row>
    <row r="353" spans="1:46" s="41" customFormat="1">
      <c r="A353" s="45"/>
      <c r="B353" s="15"/>
      <c r="C353" s="16"/>
      <c r="D353" s="16"/>
      <c r="E353" s="16"/>
      <c r="F353" s="16"/>
      <c r="G353" s="39"/>
      <c r="H353" s="40"/>
      <c r="I353" s="40"/>
      <c r="J353" s="40"/>
      <c r="L353" s="42"/>
      <c r="O353" s="327"/>
      <c r="Q353" s="327"/>
      <c r="S353" s="390"/>
      <c r="T353" s="453"/>
      <c r="U353" s="478"/>
      <c r="V353" s="478"/>
      <c r="W353" s="453"/>
      <c r="X353" s="478"/>
      <c r="Y353" s="453"/>
      <c r="Z353" s="453"/>
      <c r="AA353" s="478"/>
      <c r="AB353" s="453"/>
      <c r="AC353" s="453"/>
      <c r="AT353" s="59"/>
    </row>
    <row r="354" spans="1:46" s="41" customFormat="1">
      <c r="A354" s="45"/>
      <c r="B354" s="15"/>
      <c r="C354" s="16"/>
      <c r="D354" s="16"/>
      <c r="E354" s="16"/>
      <c r="F354" s="16"/>
      <c r="G354" s="39"/>
      <c r="H354" s="40"/>
      <c r="I354" s="40"/>
      <c r="J354" s="40"/>
      <c r="L354" s="42"/>
      <c r="O354" s="327"/>
      <c r="Q354" s="327"/>
      <c r="S354" s="390"/>
      <c r="T354" s="453"/>
      <c r="U354" s="478"/>
      <c r="V354" s="478"/>
      <c r="W354" s="453"/>
      <c r="X354" s="478"/>
      <c r="Y354" s="453"/>
      <c r="Z354" s="453"/>
      <c r="AA354" s="478"/>
      <c r="AB354" s="453"/>
      <c r="AC354" s="453"/>
      <c r="AT354" s="59"/>
    </row>
    <row r="355" spans="1:46" s="41" customFormat="1">
      <c r="A355" s="45"/>
      <c r="B355" s="15"/>
      <c r="C355" s="16"/>
      <c r="D355" s="16"/>
      <c r="E355" s="16"/>
      <c r="F355" s="16"/>
      <c r="G355" s="39"/>
      <c r="H355" s="40"/>
      <c r="I355" s="40"/>
      <c r="J355" s="40"/>
      <c r="L355" s="42"/>
      <c r="O355" s="327"/>
      <c r="Q355" s="327"/>
      <c r="S355" s="390"/>
      <c r="T355" s="453"/>
      <c r="U355" s="478"/>
      <c r="V355" s="478"/>
      <c r="W355" s="453"/>
      <c r="X355" s="478"/>
      <c r="Y355" s="453"/>
      <c r="Z355" s="453"/>
      <c r="AA355" s="478"/>
      <c r="AB355" s="453"/>
      <c r="AC355" s="453"/>
      <c r="AT355" s="59"/>
    </row>
    <row r="356" spans="1:46" s="41" customFormat="1">
      <c r="A356" s="45"/>
      <c r="B356" s="15"/>
      <c r="C356" s="16"/>
      <c r="D356" s="16"/>
      <c r="E356" s="16"/>
      <c r="F356" s="16"/>
      <c r="G356" s="39"/>
      <c r="H356" s="40"/>
      <c r="I356" s="40"/>
      <c r="J356" s="40"/>
      <c r="L356" s="42"/>
      <c r="O356" s="327"/>
      <c r="Q356" s="327"/>
      <c r="S356" s="390"/>
      <c r="T356" s="453"/>
      <c r="U356" s="478"/>
      <c r="V356" s="478"/>
      <c r="W356" s="453"/>
      <c r="X356" s="478"/>
      <c r="Y356" s="453"/>
      <c r="Z356" s="453"/>
      <c r="AA356" s="478"/>
      <c r="AB356" s="453"/>
      <c r="AC356" s="453"/>
      <c r="AT356" s="59"/>
    </row>
    <row r="357" spans="1:46" s="41" customFormat="1">
      <c r="A357" s="45"/>
      <c r="B357" s="15"/>
      <c r="C357" s="16"/>
      <c r="D357" s="16"/>
      <c r="E357" s="16"/>
      <c r="F357" s="16"/>
      <c r="G357" s="39"/>
      <c r="H357" s="40"/>
      <c r="I357" s="40"/>
      <c r="J357" s="40"/>
      <c r="L357" s="42"/>
      <c r="O357" s="327"/>
      <c r="Q357" s="327"/>
      <c r="S357" s="390"/>
      <c r="T357" s="453"/>
      <c r="U357" s="478"/>
      <c r="V357" s="478"/>
      <c r="W357" s="453"/>
      <c r="X357" s="478"/>
      <c r="Y357" s="453"/>
      <c r="Z357" s="453"/>
      <c r="AA357" s="478"/>
      <c r="AB357" s="453"/>
      <c r="AC357" s="453"/>
      <c r="AT357" s="59"/>
    </row>
    <row r="358" spans="1:46" s="41" customFormat="1">
      <c r="A358" s="45"/>
      <c r="B358" s="15"/>
      <c r="C358" s="16"/>
      <c r="D358" s="16"/>
      <c r="E358" s="16"/>
      <c r="F358" s="16"/>
      <c r="G358" s="39"/>
      <c r="H358" s="40"/>
      <c r="I358" s="40"/>
      <c r="J358" s="40"/>
      <c r="L358" s="42"/>
      <c r="O358" s="327"/>
      <c r="Q358" s="327"/>
      <c r="S358" s="390"/>
      <c r="T358" s="453"/>
      <c r="U358" s="478"/>
      <c r="V358" s="478"/>
      <c r="W358" s="453"/>
      <c r="X358" s="478"/>
      <c r="Y358" s="453"/>
      <c r="Z358" s="453"/>
      <c r="AA358" s="478"/>
      <c r="AB358" s="453"/>
      <c r="AC358" s="453"/>
      <c r="AT358" s="59"/>
    </row>
    <row r="359" spans="1:46" s="41" customFormat="1">
      <c r="A359" s="45"/>
      <c r="B359" s="15"/>
      <c r="C359" s="16"/>
      <c r="D359" s="16"/>
      <c r="E359" s="16"/>
      <c r="F359" s="16"/>
      <c r="G359" s="39"/>
      <c r="H359" s="40"/>
      <c r="I359" s="40"/>
      <c r="J359" s="40"/>
      <c r="L359" s="42"/>
      <c r="O359" s="327"/>
      <c r="Q359" s="327"/>
      <c r="S359" s="390"/>
      <c r="T359" s="453"/>
      <c r="U359" s="478"/>
      <c r="V359" s="478"/>
      <c r="W359" s="453"/>
      <c r="X359" s="478"/>
      <c r="Y359" s="453"/>
      <c r="Z359" s="453"/>
      <c r="AA359" s="478"/>
      <c r="AB359" s="453"/>
      <c r="AC359" s="453"/>
      <c r="AT359" s="59"/>
    </row>
    <row r="360" spans="1:46" s="41" customFormat="1">
      <c r="A360" s="45"/>
      <c r="B360" s="15"/>
      <c r="C360" s="16"/>
      <c r="D360" s="16"/>
      <c r="E360" s="16"/>
      <c r="F360" s="16"/>
      <c r="G360" s="39"/>
      <c r="H360" s="40"/>
      <c r="I360" s="40"/>
      <c r="J360" s="40"/>
      <c r="L360" s="42"/>
      <c r="O360" s="327"/>
      <c r="Q360" s="327"/>
      <c r="S360" s="390"/>
      <c r="T360" s="453"/>
      <c r="U360" s="478"/>
      <c r="V360" s="478"/>
      <c r="W360" s="453"/>
      <c r="X360" s="478"/>
      <c r="Y360" s="453"/>
      <c r="Z360" s="453"/>
      <c r="AA360" s="478"/>
      <c r="AB360" s="453"/>
      <c r="AC360" s="453"/>
      <c r="AT360" s="59"/>
    </row>
    <row r="361" spans="1:46" s="41" customFormat="1">
      <c r="A361" s="45"/>
      <c r="B361" s="15"/>
      <c r="C361" s="16"/>
      <c r="D361" s="16"/>
      <c r="E361" s="16"/>
      <c r="F361" s="16"/>
      <c r="G361" s="39"/>
      <c r="H361" s="40"/>
      <c r="I361" s="40"/>
      <c r="J361" s="40"/>
      <c r="L361" s="42"/>
      <c r="O361" s="327"/>
      <c r="Q361" s="327"/>
      <c r="S361" s="390"/>
      <c r="T361" s="453"/>
      <c r="U361" s="478"/>
      <c r="V361" s="478"/>
      <c r="W361" s="453"/>
      <c r="X361" s="478"/>
      <c r="Y361" s="453"/>
      <c r="Z361" s="453"/>
      <c r="AA361" s="478"/>
      <c r="AB361" s="453"/>
      <c r="AC361" s="453"/>
      <c r="AT361" s="59"/>
    </row>
    <row r="362" spans="1:46" s="41" customFormat="1">
      <c r="A362" s="45"/>
      <c r="B362" s="15"/>
      <c r="C362" s="16"/>
      <c r="D362" s="16"/>
      <c r="E362" s="16"/>
      <c r="F362" s="16"/>
      <c r="G362" s="39"/>
      <c r="H362" s="40"/>
      <c r="I362" s="40"/>
      <c r="J362" s="40"/>
      <c r="L362" s="42"/>
      <c r="O362" s="327"/>
      <c r="Q362" s="327"/>
      <c r="S362" s="390"/>
      <c r="T362" s="453"/>
      <c r="U362" s="478"/>
      <c r="V362" s="478"/>
      <c r="W362" s="453"/>
      <c r="X362" s="478"/>
      <c r="Y362" s="453"/>
      <c r="Z362" s="453"/>
      <c r="AA362" s="478"/>
      <c r="AB362" s="453"/>
      <c r="AC362" s="453"/>
      <c r="AT362" s="59"/>
    </row>
    <row r="363" spans="1:46" s="41" customFormat="1">
      <c r="A363" s="45"/>
      <c r="B363" s="15"/>
      <c r="C363" s="16"/>
      <c r="D363" s="16"/>
      <c r="E363" s="16"/>
      <c r="F363" s="16"/>
      <c r="G363" s="39"/>
      <c r="H363" s="40"/>
      <c r="I363" s="40"/>
      <c r="J363" s="40"/>
      <c r="L363" s="42"/>
      <c r="O363" s="327"/>
      <c r="Q363" s="327"/>
      <c r="S363" s="390"/>
      <c r="T363" s="453"/>
      <c r="U363" s="478"/>
      <c r="V363" s="478"/>
      <c r="W363" s="453"/>
      <c r="X363" s="478"/>
      <c r="Y363" s="453"/>
      <c r="Z363" s="453"/>
      <c r="AA363" s="478"/>
      <c r="AB363" s="453"/>
      <c r="AC363" s="453"/>
      <c r="AT363" s="59"/>
    </row>
    <row r="364" spans="1:46" s="41" customFormat="1">
      <c r="A364" s="45"/>
      <c r="B364" s="15"/>
      <c r="C364" s="16"/>
      <c r="D364" s="16"/>
      <c r="E364" s="16"/>
      <c r="F364" s="16"/>
      <c r="G364" s="39"/>
      <c r="H364" s="40"/>
      <c r="I364" s="40"/>
      <c r="J364" s="40"/>
      <c r="L364" s="42"/>
      <c r="O364" s="327"/>
      <c r="Q364" s="327"/>
      <c r="S364" s="390"/>
      <c r="T364" s="453"/>
      <c r="U364" s="478"/>
      <c r="V364" s="478"/>
      <c r="W364" s="453"/>
      <c r="X364" s="478"/>
      <c r="Y364" s="453"/>
      <c r="Z364" s="453"/>
      <c r="AA364" s="478"/>
      <c r="AB364" s="453"/>
      <c r="AC364" s="453"/>
      <c r="AT364" s="59"/>
    </row>
    <row r="365" spans="1:46" s="41" customFormat="1">
      <c r="A365" s="45"/>
      <c r="B365" s="15"/>
      <c r="C365" s="16"/>
      <c r="D365" s="16"/>
      <c r="E365" s="16"/>
      <c r="F365" s="16"/>
      <c r="G365" s="39"/>
      <c r="H365" s="40"/>
      <c r="I365" s="40"/>
      <c r="J365" s="40"/>
      <c r="L365" s="42"/>
      <c r="O365" s="327"/>
      <c r="Q365" s="327"/>
      <c r="S365" s="390"/>
      <c r="T365" s="453"/>
      <c r="U365" s="478"/>
      <c r="V365" s="478"/>
      <c r="W365" s="453"/>
      <c r="X365" s="478"/>
      <c r="Y365" s="453"/>
      <c r="Z365" s="453"/>
      <c r="AA365" s="478"/>
      <c r="AB365" s="453"/>
      <c r="AC365" s="453"/>
      <c r="AT365" s="59"/>
    </row>
    <row r="366" spans="1:46" s="41" customFormat="1">
      <c r="A366" s="45"/>
      <c r="B366" s="15"/>
      <c r="C366" s="16"/>
      <c r="D366" s="16"/>
      <c r="E366" s="16"/>
      <c r="F366" s="16"/>
      <c r="G366" s="39"/>
      <c r="H366" s="40"/>
      <c r="I366" s="40"/>
      <c r="J366" s="40"/>
      <c r="L366" s="42"/>
      <c r="O366" s="327"/>
      <c r="Q366" s="327"/>
      <c r="S366" s="390"/>
      <c r="T366" s="453"/>
      <c r="U366" s="478"/>
      <c r="V366" s="478"/>
      <c r="W366" s="453"/>
      <c r="X366" s="478"/>
      <c r="Y366" s="453"/>
      <c r="Z366" s="453"/>
      <c r="AA366" s="478"/>
      <c r="AB366" s="453"/>
      <c r="AC366" s="453"/>
      <c r="AT366" s="59"/>
    </row>
    <row r="367" spans="1:46" s="41" customFormat="1">
      <c r="A367" s="45"/>
      <c r="B367" s="15"/>
      <c r="C367" s="16"/>
      <c r="D367" s="16"/>
      <c r="E367" s="16"/>
      <c r="F367" s="16"/>
      <c r="G367" s="39"/>
      <c r="H367" s="40"/>
      <c r="I367" s="40"/>
      <c r="J367" s="40"/>
      <c r="L367" s="42"/>
      <c r="O367" s="327"/>
      <c r="Q367" s="327"/>
      <c r="S367" s="390"/>
      <c r="T367" s="453"/>
      <c r="U367" s="478"/>
      <c r="V367" s="478"/>
      <c r="W367" s="453"/>
      <c r="X367" s="478"/>
      <c r="Y367" s="453"/>
      <c r="Z367" s="453"/>
      <c r="AA367" s="478"/>
      <c r="AB367" s="453"/>
      <c r="AC367" s="453"/>
      <c r="AT367" s="59"/>
    </row>
    <row r="368" spans="1:46" s="41" customFormat="1">
      <c r="A368" s="45"/>
      <c r="B368" s="15"/>
      <c r="C368" s="16"/>
      <c r="D368" s="16"/>
      <c r="E368" s="16"/>
      <c r="F368" s="16"/>
      <c r="G368" s="39"/>
      <c r="H368" s="40"/>
      <c r="I368" s="40"/>
      <c r="J368" s="40"/>
      <c r="L368" s="42"/>
      <c r="O368" s="327"/>
      <c r="Q368" s="327"/>
      <c r="S368" s="390"/>
      <c r="T368" s="453"/>
      <c r="U368" s="478"/>
      <c r="V368" s="478"/>
      <c r="W368" s="453"/>
      <c r="X368" s="478"/>
      <c r="Y368" s="453"/>
      <c r="Z368" s="453"/>
      <c r="AA368" s="478"/>
      <c r="AB368" s="453"/>
      <c r="AC368" s="453"/>
      <c r="AT368" s="59"/>
    </row>
    <row r="369" spans="1:46" s="41" customFormat="1">
      <c r="A369" s="45"/>
      <c r="B369" s="15"/>
      <c r="C369" s="16"/>
      <c r="D369" s="16"/>
      <c r="E369" s="16"/>
      <c r="F369" s="16"/>
      <c r="G369" s="39"/>
      <c r="H369" s="40"/>
      <c r="I369" s="40"/>
      <c r="J369" s="40"/>
      <c r="L369" s="42"/>
      <c r="O369" s="327"/>
      <c r="Q369" s="327"/>
      <c r="S369" s="390"/>
      <c r="T369" s="453"/>
      <c r="U369" s="478"/>
      <c r="V369" s="478"/>
      <c r="W369" s="453"/>
      <c r="X369" s="478"/>
      <c r="Y369" s="453"/>
      <c r="Z369" s="453"/>
      <c r="AA369" s="478"/>
      <c r="AB369" s="453"/>
      <c r="AC369" s="453"/>
      <c r="AT369" s="59"/>
    </row>
    <row r="370" spans="1:46" s="41" customFormat="1">
      <c r="A370" s="45"/>
      <c r="B370" s="15"/>
      <c r="C370" s="16"/>
      <c r="D370" s="16"/>
      <c r="E370" s="16"/>
      <c r="F370" s="16"/>
      <c r="G370" s="39"/>
      <c r="H370" s="40"/>
      <c r="I370" s="40"/>
      <c r="J370" s="40"/>
      <c r="L370" s="42"/>
      <c r="O370" s="327"/>
      <c r="Q370" s="327"/>
      <c r="S370" s="390"/>
      <c r="T370" s="453"/>
      <c r="U370" s="478"/>
      <c r="V370" s="478"/>
      <c r="W370" s="453"/>
      <c r="X370" s="478"/>
      <c r="Y370" s="453"/>
      <c r="Z370" s="453"/>
      <c r="AA370" s="478"/>
      <c r="AB370" s="453"/>
      <c r="AC370" s="453"/>
      <c r="AT370" s="59"/>
    </row>
    <row r="371" spans="1:46" s="41" customFormat="1">
      <c r="A371" s="45"/>
      <c r="B371" s="15"/>
      <c r="C371" s="16"/>
      <c r="D371" s="16"/>
      <c r="E371" s="16"/>
      <c r="F371" s="16"/>
      <c r="G371" s="39"/>
      <c r="H371" s="40"/>
      <c r="I371" s="40"/>
      <c r="J371" s="40"/>
      <c r="L371" s="42"/>
      <c r="O371" s="327"/>
      <c r="Q371" s="327"/>
      <c r="S371" s="390"/>
      <c r="T371" s="453"/>
      <c r="U371" s="478"/>
      <c r="V371" s="478"/>
      <c r="W371" s="453"/>
      <c r="X371" s="478"/>
      <c r="Y371" s="453"/>
      <c r="Z371" s="453"/>
      <c r="AA371" s="478"/>
      <c r="AB371" s="453"/>
      <c r="AC371" s="453"/>
      <c r="AT371" s="59"/>
    </row>
    <row r="372" spans="1:46" s="41" customFormat="1">
      <c r="A372" s="45"/>
      <c r="B372" s="15"/>
      <c r="C372" s="16"/>
      <c r="D372" s="16"/>
      <c r="E372" s="16"/>
      <c r="F372" s="16"/>
      <c r="G372" s="39"/>
      <c r="H372" s="40"/>
      <c r="I372" s="40"/>
      <c r="J372" s="40"/>
      <c r="L372" s="42"/>
      <c r="O372" s="327"/>
      <c r="Q372" s="327"/>
      <c r="S372" s="390"/>
      <c r="T372" s="453"/>
      <c r="U372" s="478"/>
      <c r="V372" s="478"/>
      <c r="W372" s="453"/>
      <c r="X372" s="478"/>
      <c r="Y372" s="453"/>
      <c r="Z372" s="453"/>
      <c r="AA372" s="478"/>
      <c r="AB372" s="453"/>
      <c r="AC372" s="453"/>
      <c r="AT372" s="59"/>
    </row>
    <row r="373" spans="1:46" s="41" customFormat="1">
      <c r="A373" s="45"/>
      <c r="B373" s="15"/>
      <c r="C373" s="16"/>
      <c r="D373" s="16"/>
      <c r="E373" s="16"/>
      <c r="F373" s="16"/>
      <c r="G373" s="39"/>
      <c r="H373" s="40"/>
      <c r="I373" s="40"/>
      <c r="J373" s="40"/>
      <c r="L373" s="42"/>
      <c r="O373" s="327"/>
      <c r="Q373" s="327"/>
      <c r="S373" s="390"/>
      <c r="T373" s="453"/>
      <c r="U373" s="478"/>
      <c r="V373" s="478"/>
      <c r="W373" s="453"/>
      <c r="X373" s="478"/>
      <c r="Y373" s="453"/>
      <c r="Z373" s="453"/>
      <c r="AA373" s="478"/>
      <c r="AB373" s="453"/>
      <c r="AC373" s="453"/>
      <c r="AT373" s="59"/>
    </row>
    <row r="374" spans="1:46" s="41" customFormat="1">
      <c r="A374" s="45"/>
      <c r="B374" s="15"/>
      <c r="C374" s="16"/>
      <c r="D374" s="16"/>
      <c r="E374" s="16"/>
      <c r="F374" s="16"/>
      <c r="G374" s="39"/>
      <c r="H374" s="40"/>
      <c r="I374" s="40"/>
      <c r="J374" s="40"/>
      <c r="L374" s="42"/>
      <c r="O374" s="327"/>
      <c r="Q374" s="327"/>
      <c r="S374" s="390"/>
      <c r="T374" s="453"/>
      <c r="U374" s="478"/>
      <c r="V374" s="478"/>
      <c r="W374" s="453"/>
      <c r="X374" s="478"/>
      <c r="Y374" s="453"/>
      <c r="Z374" s="453"/>
      <c r="AA374" s="478"/>
      <c r="AB374" s="453"/>
      <c r="AC374" s="453"/>
      <c r="AT374" s="59"/>
    </row>
    <row r="375" spans="1:46" s="41" customFormat="1">
      <c r="A375" s="45"/>
      <c r="B375" s="15"/>
      <c r="C375" s="16"/>
      <c r="D375" s="16"/>
      <c r="E375" s="16"/>
      <c r="F375" s="16"/>
      <c r="G375" s="39"/>
      <c r="H375" s="40"/>
      <c r="I375" s="40"/>
      <c r="J375" s="40"/>
      <c r="L375" s="42"/>
      <c r="O375" s="327"/>
      <c r="Q375" s="327"/>
      <c r="S375" s="390"/>
      <c r="T375" s="453"/>
      <c r="U375" s="478"/>
      <c r="V375" s="478"/>
      <c r="W375" s="453"/>
      <c r="X375" s="478"/>
      <c r="Y375" s="453"/>
      <c r="Z375" s="453"/>
      <c r="AA375" s="478"/>
      <c r="AB375" s="453"/>
      <c r="AC375" s="453"/>
      <c r="AT375" s="59"/>
    </row>
    <row r="376" spans="1:46" s="41" customFormat="1">
      <c r="A376" s="45"/>
      <c r="B376" s="15"/>
      <c r="C376" s="16"/>
      <c r="D376" s="16"/>
      <c r="E376" s="16"/>
      <c r="F376" s="16"/>
      <c r="G376" s="39"/>
      <c r="H376" s="40"/>
      <c r="I376" s="40"/>
      <c r="J376" s="40"/>
      <c r="L376" s="42"/>
      <c r="O376" s="327"/>
      <c r="Q376" s="327"/>
      <c r="S376" s="390"/>
      <c r="T376" s="453"/>
      <c r="U376" s="478"/>
      <c r="V376" s="478"/>
      <c r="W376" s="453"/>
      <c r="X376" s="478"/>
      <c r="Y376" s="453"/>
      <c r="Z376" s="453"/>
      <c r="AA376" s="478"/>
      <c r="AB376" s="453"/>
      <c r="AC376" s="453"/>
      <c r="AT376" s="59"/>
    </row>
    <row r="377" spans="1:46" s="41" customFormat="1">
      <c r="A377" s="45"/>
      <c r="B377" s="15"/>
      <c r="C377" s="16"/>
      <c r="D377" s="16"/>
      <c r="E377" s="16"/>
      <c r="F377" s="16"/>
      <c r="G377" s="39"/>
      <c r="H377" s="40"/>
      <c r="I377" s="40"/>
      <c r="J377" s="40"/>
      <c r="L377" s="42"/>
      <c r="O377" s="327"/>
      <c r="Q377" s="327"/>
      <c r="S377" s="390"/>
      <c r="T377" s="453"/>
      <c r="U377" s="478"/>
      <c r="V377" s="478"/>
      <c r="W377" s="453"/>
      <c r="X377" s="478"/>
      <c r="Y377" s="453"/>
      <c r="Z377" s="453"/>
      <c r="AA377" s="478"/>
      <c r="AB377" s="453"/>
      <c r="AC377" s="453"/>
      <c r="AT377" s="59"/>
    </row>
    <row r="378" spans="1:46" s="41" customFormat="1">
      <c r="A378" s="45"/>
      <c r="B378" s="15"/>
      <c r="C378" s="16"/>
      <c r="D378" s="16"/>
      <c r="E378" s="16"/>
      <c r="F378" s="16"/>
      <c r="G378" s="39"/>
      <c r="H378" s="40"/>
      <c r="I378" s="40"/>
      <c r="J378" s="40"/>
      <c r="L378" s="42"/>
      <c r="O378" s="327"/>
      <c r="Q378" s="327"/>
      <c r="S378" s="390"/>
      <c r="T378" s="453"/>
      <c r="U378" s="478"/>
      <c r="V378" s="478"/>
      <c r="W378" s="453"/>
      <c r="X378" s="478"/>
      <c r="Y378" s="453"/>
      <c r="Z378" s="453"/>
      <c r="AA378" s="478"/>
      <c r="AB378" s="453"/>
      <c r="AC378" s="453"/>
      <c r="AT378" s="59"/>
    </row>
    <row r="379" spans="1:46" s="41" customFormat="1">
      <c r="A379" s="45"/>
      <c r="B379" s="15"/>
      <c r="C379" s="16"/>
      <c r="D379" s="16"/>
      <c r="E379" s="16"/>
      <c r="F379" s="16"/>
      <c r="G379" s="39"/>
      <c r="H379" s="40"/>
      <c r="I379" s="40"/>
      <c r="J379" s="40"/>
      <c r="L379" s="42"/>
      <c r="O379" s="327"/>
      <c r="Q379" s="327"/>
      <c r="S379" s="390"/>
      <c r="T379" s="453"/>
      <c r="U379" s="478"/>
      <c r="V379" s="478"/>
      <c r="W379" s="453"/>
      <c r="X379" s="478"/>
      <c r="Y379" s="453"/>
      <c r="Z379" s="453"/>
      <c r="AA379" s="478"/>
      <c r="AB379" s="453"/>
      <c r="AC379" s="453"/>
      <c r="AT379" s="59"/>
    </row>
    <row r="380" spans="1:46" s="41" customFormat="1">
      <c r="A380" s="45"/>
      <c r="B380" s="15"/>
      <c r="C380" s="16"/>
      <c r="D380" s="16"/>
      <c r="E380" s="16"/>
      <c r="F380" s="16"/>
      <c r="G380" s="39"/>
      <c r="H380" s="40"/>
      <c r="I380" s="40"/>
      <c r="J380" s="40"/>
      <c r="L380" s="42"/>
      <c r="O380" s="327"/>
      <c r="Q380" s="327"/>
      <c r="S380" s="390"/>
      <c r="T380" s="453"/>
      <c r="U380" s="478"/>
      <c r="V380" s="478"/>
      <c r="W380" s="453"/>
      <c r="X380" s="478"/>
      <c r="Y380" s="453"/>
      <c r="Z380" s="453"/>
      <c r="AA380" s="478"/>
      <c r="AB380" s="453"/>
      <c r="AC380" s="453"/>
      <c r="AT380" s="59"/>
    </row>
    <row r="381" spans="1:46" s="41" customFormat="1">
      <c r="A381" s="45"/>
      <c r="B381" s="15"/>
      <c r="C381" s="16"/>
      <c r="D381" s="16"/>
      <c r="E381" s="16"/>
      <c r="F381" s="16"/>
      <c r="G381" s="39"/>
      <c r="H381" s="40"/>
      <c r="I381" s="40"/>
      <c r="J381" s="40"/>
      <c r="L381" s="42"/>
      <c r="O381" s="327"/>
      <c r="Q381" s="327"/>
      <c r="S381" s="390"/>
      <c r="T381" s="453"/>
      <c r="U381" s="478"/>
      <c r="V381" s="478"/>
      <c r="W381" s="453"/>
      <c r="X381" s="478"/>
      <c r="Y381" s="453"/>
      <c r="Z381" s="453"/>
      <c r="AA381" s="478"/>
      <c r="AB381" s="453"/>
      <c r="AC381" s="453"/>
      <c r="AT381" s="59"/>
    </row>
    <row r="382" spans="1:46" s="41" customFormat="1">
      <c r="A382" s="45"/>
      <c r="B382" s="15"/>
      <c r="C382" s="16"/>
      <c r="D382" s="16"/>
      <c r="E382" s="16"/>
      <c r="F382" s="16"/>
      <c r="G382" s="39"/>
      <c r="H382" s="40"/>
      <c r="I382" s="40"/>
      <c r="J382" s="40"/>
      <c r="L382" s="42"/>
      <c r="O382" s="327"/>
      <c r="Q382" s="327"/>
      <c r="S382" s="390"/>
      <c r="T382" s="453"/>
      <c r="U382" s="478"/>
      <c r="V382" s="478"/>
      <c r="W382" s="453"/>
      <c r="X382" s="478"/>
      <c r="Y382" s="453"/>
      <c r="Z382" s="453"/>
      <c r="AA382" s="478"/>
      <c r="AB382" s="453"/>
      <c r="AC382" s="453"/>
      <c r="AT382" s="59"/>
    </row>
    <row r="383" spans="1:46" s="41" customFormat="1">
      <c r="A383" s="45"/>
      <c r="B383" s="15"/>
      <c r="C383" s="16"/>
      <c r="D383" s="16"/>
      <c r="E383" s="16"/>
      <c r="F383" s="16"/>
      <c r="G383" s="39"/>
      <c r="H383" s="40"/>
      <c r="I383" s="40"/>
      <c r="J383" s="40"/>
      <c r="L383" s="42"/>
      <c r="O383" s="327"/>
      <c r="Q383" s="327"/>
      <c r="S383" s="390"/>
      <c r="T383" s="453"/>
      <c r="U383" s="478"/>
      <c r="V383" s="478"/>
      <c r="W383" s="453"/>
      <c r="X383" s="478"/>
      <c r="Y383" s="453"/>
      <c r="Z383" s="453"/>
      <c r="AA383" s="478"/>
      <c r="AB383" s="453"/>
      <c r="AC383" s="453"/>
      <c r="AT383" s="59"/>
    </row>
    <row r="384" spans="1:46" s="41" customFormat="1">
      <c r="A384" s="45"/>
      <c r="B384" s="15"/>
      <c r="C384" s="16"/>
      <c r="D384" s="16"/>
      <c r="E384" s="16"/>
      <c r="F384" s="16"/>
      <c r="G384" s="39"/>
      <c r="H384" s="40"/>
      <c r="I384" s="40"/>
      <c r="J384" s="40"/>
      <c r="L384" s="42"/>
      <c r="O384" s="327"/>
      <c r="Q384" s="327"/>
      <c r="S384" s="390"/>
      <c r="T384" s="453"/>
      <c r="U384" s="478"/>
      <c r="V384" s="478"/>
      <c r="W384" s="453"/>
      <c r="X384" s="478"/>
      <c r="Y384" s="453"/>
      <c r="Z384" s="453"/>
      <c r="AA384" s="478"/>
      <c r="AB384" s="453"/>
      <c r="AC384" s="453"/>
      <c r="AT384" s="59"/>
    </row>
    <row r="385" spans="1:46" s="41" customFormat="1">
      <c r="A385" s="45"/>
      <c r="B385" s="15"/>
      <c r="C385" s="16"/>
      <c r="D385" s="16"/>
      <c r="E385" s="16"/>
      <c r="F385" s="16"/>
      <c r="G385" s="39"/>
      <c r="H385" s="40"/>
      <c r="I385" s="40"/>
      <c r="J385" s="40"/>
      <c r="L385" s="42"/>
      <c r="O385" s="327"/>
      <c r="Q385" s="327"/>
      <c r="S385" s="390"/>
      <c r="T385" s="453"/>
      <c r="U385" s="478"/>
      <c r="V385" s="478"/>
      <c r="W385" s="453"/>
      <c r="X385" s="478"/>
      <c r="Y385" s="453"/>
      <c r="Z385" s="453"/>
      <c r="AA385" s="478"/>
      <c r="AB385" s="453"/>
      <c r="AC385" s="453"/>
      <c r="AT385" s="59"/>
    </row>
    <row r="386" spans="1:46" s="41" customFormat="1">
      <c r="A386" s="45"/>
      <c r="B386" s="15"/>
      <c r="C386" s="16"/>
      <c r="D386" s="16"/>
      <c r="E386" s="16"/>
      <c r="F386" s="16"/>
      <c r="G386" s="39"/>
      <c r="H386" s="40"/>
      <c r="I386" s="40"/>
      <c r="J386" s="40"/>
      <c r="L386" s="42"/>
      <c r="O386" s="327"/>
      <c r="Q386" s="327"/>
      <c r="S386" s="390"/>
      <c r="T386" s="453"/>
      <c r="U386" s="478"/>
      <c r="V386" s="478"/>
      <c r="W386" s="453"/>
      <c r="X386" s="478"/>
      <c r="Y386" s="453"/>
      <c r="Z386" s="453"/>
      <c r="AA386" s="478"/>
      <c r="AB386" s="453"/>
      <c r="AC386" s="453"/>
      <c r="AT386" s="59"/>
    </row>
    <row r="387" spans="1:46" s="41" customFormat="1">
      <c r="A387" s="45"/>
      <c r="B387" s="15"/>
      <c r="C387" s="16"/>
      <c r="D387" s="16"/>
      <c r="E387" s="16"/>
      <c r="F387" s="16"/>
      <c r="G387" s="39"/>
      <c r="H387" s="40"/>
      <c r="I387" s="40"/>
      <c r="J387" s="40"/>
      <c r="L387" s="42"/>
      <c r="O387" s="327"/>
      <c r="Q387" s="327"/>
      <c r="S387" s="390"/>
      <c r="T387" s="453"/>
      <c r="U387" s="478"/>
      <c r="V387" s="478"/>
      <c r="W387" s="453"/>
      <c r="X387" s="478"/>
      <c r="Y387" s="453"/>
      <c r="Z387" s="453"/>
      <c r="AA387" s="478"/>
      <c r="AB387" s="453"/>
      <c r="AC387" s="453"/>
      <c r="AT387" s="59"/>
    </row>
    <row r="388" spans="1:46" s="41" customFormat="1">
      <c r="A388" s="45"/>
      <c r="B388" s="15"/>
      <c r="C388" s="16"/>
      <c r="D388" s="16"/>
      <c r="E388" s="16"/>
      <c r="F388" s="16"/>
      <c r="G388" s="39"/>
      <c r="H388" s="40"/>
      <c r="I388" s="40"/>
      <c r="J388" s="40"/>
      <c r="L388" s="42"/>
      <c r="O388" s="327"/>
      <c r="Q388" s="327"/>
      <c r="S388" s="390"/>
      <c r="T388" s="453"/>
      <c r="U388" s="478"/>
      <c r="V388" s="478"/>
      <c r="W388" s="453"/>
      <c r="X388" s="478"/>
      <c r="Y388" s="453"/>
      <c r="Z388" s="453"/>
      <c r="AA388" s="478"/>
      <c r="AB388" s="453"/>
      <c r="AC388" s="453"/>
      <c r="AT388" s="59"/>
    </row>
    <row r="389" spans="1:46" s="41" customFormat="1">
      <c r="A389" s="45"/>
      <c r="B389" s="15"/>
      <c r="C389" s="16"/>
      <c r="D389" s="16"/>
      <c r="E389" s="16"/>
      <c r="F389" s="16"/>
      <c r="G389" s="39"/>
      <c r="H389" s="40"/>
      <c r="I389" s="40"/>
      <c r="J389" s="40"/>
      <c r="L389" s="42"/>
      <c r="O389" s="327"/>
      <c r="Q389" s="327"/>
      <c r="S389" s="390"/>
      <c r="T389" s="453"/>
      <c r="U389" s="478"/>
      <c r="V389" s="478"/>
      <c r="W389" s="453"/>
      <c r="X389" s="478"/>
      <c r="Y389" s="453"/>
      <c r="Z389" s="453"/>
      <c r="AA389" s="478"/>
      <c r="AB389" s="453"/>
      <c r="AC389" s="453"/>
      <c r="AT389" s="59"/>
    </row>
    <row r="390" spans="1:46" s="41" customFormat="1">
      <c r="A390" s="45"/>
      <c r="B390" s="15"/>
      <c r="C390" s="16"/>
      <c r="D390" s="16"/>
      <c r="E390" s="16"/>
      <c r="F390" s="16"/>
      <c r="G390" s="39"/>
      <c r="H390" s="40"/>
      <c r="I390" s="40"/>
      <c r="J390" s="40"/>
      <c r="L390" s="42"/>
      <c r="O390" s="327"/>
      <c r="Q390" s="327"/>
      <c r="S390" s="390"/>
      <c r="T390" s="453"/>
      <c r="U390" s="478"/>
      <c r="V390" s="478"/>
      <c r="W390" s="453"/>
      <c r="X390" s="478"/>
      <c r="Y390" s="453"/>
      <c r="Z390" s="453"/>
      <c r="AA390" s="478"/>
      <c r="AB390" s="453"/>
      <c r="AC390" s="453"/>
      <c r="AT390" s="59"/>
    </row>
    <row r="391" spans="1:46" s="41" customFormat="1">
      <c r="A391" s="45"/>
      <c r="B391" s="15"/>
      <c r="C391" s="16"/>
      <c r="D391" s="16"/>
      <c r="E391" s="16"/>
      <c r="F391" s="16"/>
      <c r="G391" s="39"/>
      <c r="H391" s="40"/>
      <c r="I391" s="40"/>
      <c r="J391" s="40"/>
      <c r="L391" s="42"/>
      <c r="O391" s="327"/>
      <c r="Q391" s="327"/>
      <c r="S391" s="390"/>
      <c r="T391" s="453"/>
      <c r="U391" s="478"/>
      <c r="V391" s="478"/>
      <c r="W391" s="453"/>
      <c r="X391" s="478"/>
      <c r="Y391" s="453"/>
      <c r="Z391" s="453"/>
      <c r="AA391" s="478"/>
      <c r="AB391" s="453"/>
      <c r="AC391" s="453"/>
      <c r="AT391" s="59"/>
    </row>
    <row r="392" spans="1:46" s="41" customFormat="1">
      <c r="A392" s="45"/>
      <c r="B392" s="15"/>
      <c r="C392" s="16"/>
      <c r="D392" s="16"/>
      <c r="E392" s="16"/>
      <c r="F392" s="16"/>
      <c r="G392" s="39"/>
      <c r="H392" s="40"/>
      <c r="I392" s="40"/>
      <c r="J392" s="40"/>
      <c r="L392" s="42"/>
      <c r="O392" s="327"/>
      <c r="Q392" s="327"/>
      <c r="S392" s="390"/>
      <c r="T392" s="453"/>
      <c r="U392" s="478"/>
      <c r="V392" s="478"/>
      <c r="W392" s="453"/>
      <c r="X392" s="478"/>
      <c r="Y392" s="453"/>
      <c r="Z392" s="453"/>
      <c r="AA392" s="478"/>
      <c r="AB392" s="453"/>
      <c r="AC392" s="453"/>
      <c r="AT392" s="59"/>
    </row>
    <row r="393" spans="1:46" s="41" customFormat="1">
      <c r="A393" s="45"/>
      <c r="B393" s="15"/>
      <c r="C393" s="16"/>
      <c r="D393" s="16"/>
      <c r="E393" s="16"/>
      <c r="F393" s="16"/>
      <c r="G393" s="39"/>
      <c r="H393" s="40"/>
      <c r="I393" s="40"/>
      <c r="J393" s="40"/>
      <c r="L393" s="42"/>
      <c r="O393" s="327"/>
      <c r="Q393" s="327"/>
      <c r="S393" s="390"/>
      <c r="T393" s="453"/>
      <c r="U393" s="478"/>
      <c r="V393" s="478"/>
      <c r="W393" s="453"/>
      <c r="X393" s="478"/>
      <c r="Y393" s="453"/>
      <c r="Z393" s="453"/>
      <c r="AA393" s="478"/>
      <c r="AB393" s="453"/>
      <c r="AC393" s="453"/>
      <c r="AT393" s="59"/>
    </row>
    <row r="394" spans="1:46" s="41" customFormat="1">
      <c r="A394" s="45"/>
      <c r="B394" s="15"/>
      <c r="C394" s="16"/>
      <c r="D394" s="16"/>
      <c r="E394" s="16"/>
      <c r="F394" s="16"/>
      <c r="G394" s="39"/>
      <c r="H394" s="40"/>
      <c r="I394" s="40"/>
      <c r="J394" s="40"/>
      <c r="L394" s="42"/>
      <c r="O394" s="327"/>
      <c r="Q394" s="327"/>
      <c r="S394" s="390"/>
      <c r="T394" s="453"/>
      <c r="U394" s="478"/>
      <c r="V394" s="478"/>
      <c r="W394" s="453"/>
      <c r="X394" s="478"/>
      <c r="Y394" s="453"/>
      <c r="Z394" s="453"/>
      <c r="AA394" s="478"/>
      <c r="AB394" s="453"/>
      <c r="AC394" s="453"/>
      <c r="AT394" s="59"/>
    </row>
    <row r="395" spans="1:46" s="41" customFormat="1">
      <c r="A395" s="45"/>
      <c r="B395" s="15"/>
      <c r="C395" s="16"/>
      <c r="D395" s="16"/>
      <c r="E395" s="16"/>
      <c r="F395" s="16"/>
      <c r="G395" s="39"/>
      <c r="H395" s="40"/>
      <c r="I395" s="40"/>
      <c r="J395" s="40"/>
      <c r="L395" s="42"/>
      <c r="O395" s="327"/>
      <c r="Q395" s="327"/>
      <c r="S395" s="390"/>
      <c r="T395" s="453"/>
      <c r="U395" s="478"/>
      <c r="V395" s="478"/>
      <c r="W395" s="453"/>
      <c r="X395" s="478"/>
      <c r="Y395" s="453"/>
      <c r="Z395" s="453"/>
      <c r="AA395" s="478"/>
      <c r="AB395" s="453"/>
      <c r="AC395" s="453"/>
      <c r="AT395" s="59"/>
    </row>
    <row r="396" spans="1:46" s="41" customFormat="1">
      <c r="A396" s="45"/>
      <c r="B396" s="15"/>
      <c r="C396" s="16"/>
      <c r="D396" s="16"/>
      <c r="E396" s="16"/>
      <c r="F396" s="16"/>
      <c r="G396" s="39"/>
      <c r="H396" s="40"/>
      <c r="I396" s="40"/>
      <c r="J396" s="40"/>
      <c r="L396" s="42"/>
      <c r="O396" s="327"/>
      <c r="Q396" s="327"/>
      <c r="S396" s="390"/>
      <c r="T396" s="453"/>
      <c r="U396" s="478"/>
      <c r="V396" s="478"/>
      <c r="W396" s="453"/>
      <c r="X396" s="478"/>
      <c r="Y396" s="453"/>
      <c r="Z396" s="453"/>
      <c r="AA396" s="478"/>
      <c r="AB396" s="453"/>
      <c r="AC396" s="453"/>
      <c r="AT396" s="59"/>
    </row>
    <row r="397" spans="1:46" s="41" customFormat="1">
      <c r="A397" s="45"/>
      <c r="B397" s="15"/>
      <c r="C397" s="16"/>
      <c r="D397" s="16"/>
      <c r="E397" s="16"/>
      <c r="F397" s="16"/>
      <c r="G397" s="39"/>
      <c r="H397" s="40"/>
      <c r="I397" s="40"/>
      <c r="J397" s="40"/>
      <c r="L397" s="42"/>
      <c r="O397" s="327"/>
      <c r="Q397" s="327"/>
      <c r="S397" s="390"/>
      <c r="T397" s="453"/>
      <c r="U397" s="478"/>
      <c r="V397" s="478"/>
      <c r="W397" s="453"/>
      <c r="X397" s="478"/>
      <c r="Y397" s="453"/>
      <c r="Z397" s="453"/>
      <c r="AA397" s="478"/>
      <c r="AB397" s="453"/>
      <c r="AC397" s="453"/>
      <c r="AT397" s="59"/>
    </row>
    <row r="398" spans="1:46" s="41" customFormat="1">
      <c r="A398" s="45"/>
      <c r="B398" s="15"/>
      <c r="C398" s="16"/>
      <c r="D398" s="16"/>
      <c r="E398" s="16"/>
      <c r="F398" s="16"/>
      <c r="G398" s="39"/>
      <c r="H398" s="40"/>
      <c r="I398" s="40"/>
      <c r="J398" s="40"/>
      <c r="L398" s="17"/>
      <c r="O398" s="327"/>
      <c r="Q398" s="327"/>
      <c r="S398" s="390"/>
      <c r="T398" s="453"/>
      <c r="U398" s="478"/>
      <c r="V398" s="478"/>
      <c r="W398" s="453"/>
      <c r="X398" s="478"/>
      <c r="Y398" s="453"/>
      <c r="Z398" s="453"/>
      <c r="AA398" s="478"/>
      <c r="AB398" s="453"/>
      <c r="AC398" s="453"/>
      <c r="AT398" s="59"/>
    </row>
    <row r="399" spans="1:46" s="41" customFormat="1">
      <c r="A399" s="45"/>
      <c r="B399" s="15"/>
      <c r="C399" s="16"/>
      <c r="D399" s="16"/>
      <c r="E399" s="16"/>
      <c r="F399" s="16"/>
      <c r="G399" s="39"/>
      <c r="H399" s="40"/>
      <c r="I399" s="40"/>
      <c r="J399" s="40"/>
      <c r="L399" s="17"/>
      <c r="O399" s="327"/>
      <c r="Q399" s="327"/>
      <c r="S399" s="390"/>
      <c r="T399" s="453"/>
      <c r="U399" s="478"/>
      <c r="V399" s="478"/>
      <c r="W399" s="453"/>
      <c r="X399" s="478"/>
      <c r="Y399" s="453"/>
      <c r="Z399" s="453"/>
      <c r="AA399" s="478"/>
      <c r="AB399" s="453"/>
      <c r="AC399" s="453"/>
      <c r="AT399" s="59"/>
    </row>
    <row r="400" spans="1:46" s="41" customFormat="1">
      <c r="A400" s="45"/>
      <c r="B400" s="15"/>
      <c r="C400" s="16"/>
      <c r="D400" s="16"/>
      <c r="E400" s="16"/>
      <c r="F400" s="16"/>
      <c r="G400" s="39"/>
      <c r="H400" s="40"/>
      <c r="I400" s="40"/>
      <c r="J400" s="40"/>
      <c r="L400" s="17"/>
      <c r="O400" s="327"/>
      <c r="Q400" s="327"/>
      <c r="S400" s="390"/>
      <c r="T400" s="453"/>
      <c r="U400" s="478"/>
      <c r="V400" s="478"/>
      <c r="W400" s="453"/>
      <c r="X400" s="478"/>
      <c r="Y400" s="453"/>
      <c r="Z400" s="453"/>
      <c r="AA400" s="478"/>
      <c r="AB400" s="453"/>
      <c r="AC400" s="453"/>
      <c r="AT400" s="59"/>
    </row>
    <row r="401" spans="1:46" s="41" customFormat="1">
      <c r="A401" s="45"/>
      <c r="B401" s="15"/>
      <c r="C401" s="16"/>
      <c r="D401" s="16"/>
      <c r="E401" s="16"/>
      <c r="F401" s="16"/>
      <c r="G401" s="39"/>
      <c r="H401" s="40"/>
      <c r="I401" s="40"/>
      <c r="J401" s="40"/>
      <c r="L401" s="17"/>
      <c r="O401" s="327"/>
      <c r="Q401" s="327"/>
      <c r="S401" s="390"/>
      <c r="T401" s="453"/>
      <c r="U401" s="478"/>
      <c r="V401" s="478"/>
      <c r="W401" s="453"/>
      <c r="X401" s="478"/>
      <c r="Y401" s="453"/>
      <c r="Z401" s="453"/>
      <c r="AA401" s="478"/>
      <c r="AB401" s="453"/>
      <c r="AC401" s="453"/>
      <c r="AT401" s="59"/>
    </row>
    <row r="402" spans="1:46" s="41" customFormat="1">
      <c r="A402" s="45"/>
      <c r="B402" s="15"/>
      <c r="C402" s="16"/>
      <c r="D402" s="16"/>
      <c r="E402" s="16"/>
      <c r="F402" s="16"/>
      <c r="G402" s="39"/>
      <c r="H402" s="40"/>
      <c r="I402" s="40"/>
      <c r="J402" s="40"/>
      <c r="L402" s="17"/>
      <c r="O402" s="327"/>
      <c r="Q402" s="327"/>
      <c r="S402" s="390"/>
      <c r="T402" s="453"/>
      <c r="U402" s="478"/>
      <c r="V402" s="478"/>
      <c r="W402" s="453"/>
      <c r="X402" s="478"/>
      <c r="Y402" s="453"/>
      <c r="Z402" s="453"/>
      <c r="AA402" s="478"/>
      <c r="AB402" s="453"/>
      <c r="AC402" s="453"/>
      <c r="AT402" s="59"/>
    </row>
    <row r="403" spans="1:46" s="41" customFormat="1">
      <c r="A403" s="45"/>
      <c r="B403" s="15"/>
      <c r="C403" s="16"/>
      <c r="D403" s="16"/>
      <c r="E403" s="16"/>
      <c r="F403" s="16"/>
      <c r="G403" s="39"/>
      <c r="H403" s="40"/>
      <c r="I403" s="40"/>
      <c r="J403" s="40"/>
      <c r="L403" s="17"/>
      <c r="O403" s="327"/>
      <c r="Q403" s="327"/>
      <c r="S403" s="390"/>
      <c r="T403" s="453"/>
      <c r="U403" s="478"/>
      <c r="V403" s="478"/>
      <c r="W403" s="453"/>
      <c r="X403" s="478"/>
      <c r="Y403" s="453"/>
      <c r="Z403" s="453"/>
      <c r="AA403" s="478"/>
      <c r="AB403" s="453"/>
      <c r="AC403" s="453"/>
      <c r="AT403" s="59"/>
    </row>
    <row r="404" spans="1:46" s="41" customFormat="1">
      <c r="A404" s="45"/>
      <c r="B404" s="15"/>
      <c r="C404" s="16"/>
      <c r="D404" s="16"/>
      <c r="E404" s="16"/>
      <c r="F404" s="16"/>
      <c r="G404" s="39"/>
      <c r="H404" s="40"/>
      <c r="I404" s="40"/>
      <c r="J404" s="40"/>
      <c r="L404" s="17"/>
      <c r="O404" s="327"/>
      <c r="Q404" s="327"/>
      <c r="S404" s="390"/>
      <c r="T404" s="453"/>
      <c r="U404" s="478"/>
      <c r="V404" s="478"/>
      <c r="W404" s="453"/>
      <c r="X404" s="478"/>
      <c r="Y404" s="453"/>
      <c r="Z404" s="453"/>
      <c r="AA404" s="478"/>
      <c r="AB404" s="453"/>
      <c r="AC404" s="453"/>
      <c r="AT404" s="59"/>
    </row>
    <row r="405" spans="1:46" s="41" customFormat="1">
      <c r="A405" s="45"/>
      <c r="B405" s="15"/>
      <c r="C405" s="16"/>
      <c r="D405" s="16"/>
      <c r="E405" s="16"/>
      <c r="F405" s="16"/>
      <c r="G405" s="39"/>
      <c r="H405" s="40"/>
      <c r="I405" s="40"/>
      <c r="J405" s="40"/>
      <c r="L405" s="17"/>
      <c r="O405" s="327"/>
      <c r="Q405" s="327"/>
      <c r="S405" s="390"/>
      <c r="T405" s="453"/>
      <c r="U405" s="478"/>
      <c r="V405" s="478"/>
      <c r="W405" s="453"/>
      <c r="X405" s="478"/>
      <c r="Y405" s="453"/>
      <c r="Z405" s="453"/>
      <c r="AA405" s="478"/>
      <c r="AB405" s="453"/>
      <c r="AC405" s="453"/>
      <c r="AT405" s="59"/>
    </row>
    <row r="406" spans="1:46" s="41" customFormat="1">
      <c r="A406" s="45"/>
      <c r="B406" s="15"/>
      <c r="C406" s="16"/>
      <c r="D406" s="16"/>
      <c r="E406" s="16"/>
      <c r="F406" s="16"/>
      <c r="G406" s="39"/>
      <c r="H406" s="40"/>
      <c r="I406" s="40"/>
      <c r="J406" s="40"/>
      <c r="L406" s="17"/>
      <c r="O406" s="327"/>
      <c r="Q406" s="327"/>
      <c r="S406" s="390"/>
      <c r="T406" s="453"/>
      <c r="U406" s="478"/>
      <c r="V406" s="478"/>
      <c r="W406" s="453"/>
      <c r="X406" s="478"/>
      <c r="Y406" s="453"/>
      <c r="Z406" s="453"/>
      <c r="AA406" s="478"/>
      <c r="AB406" s="453"/>
      <c r="AC406" s="453"/>
      <c r="AT406" s="59"/>
    </row>
    <row r="407" spans="1:46" s="41" customFormat="1">
      <c r="A407" s="45"/>
      <c r="B407" s="15"/>
      <c r="C407" s="16"/>
      <c r="D407" s="16"/>
      <c r="E407" s="16"/>
      <c r="F407" s="16"/>
      <c r="G407" s="39"/>
      <c r="H407" s="40"/>
      <c r="I407" s="40"/>
      <c r="J407" s="40"/>
      <c r="L407" s="17"/>
      <c r="O407" s="327"/>
      <c r="Q407" s="327"/>
      <c r="S407" s="390"/>
      <c r="T407" s="453"/>
      <c r="U407" s="478"/>
      <c r="V407" s="478"/>
      <c r="W407" s="453"/>
      <c r="X407" s="478"/>
      <c r="Y407" s="453"/>
      <c r="Z407" s="453"/>
      <c r="AA407" s="478"/>
      <c r="AB407" s="453"/>
      <c r="AC407" s="453"/>
      <c r="AT407" s="59"/>
    </row>
    <row r="408" spans="1:46" s="41" customFormat="1">
      <c r="A408" s="45"/>
      <c r="B408" s="15"/>
      <c r="C408" s="16"/>
      <c r="D408" s="16"/>
      <c r="E408" s="16"/>
      <c r="F408" s="16"/>
      <c r="G408" s="39"/>
      <c r="H408" s="40"/>
      <c r="I408" s="40"/>
      <c r="J408" s="40"/>
      <c r="L408" s="17"/>
      <c r="O408" s="327"/>
      <c r="Q408" s="327"/>
      <c r="S408" s="390"/>
      <c r="T408" s="453"/>
      <c r="U408" s="478"/>
      <c r="V408" s="478"/>
      <c r="W408" s="453"/>
      <c r="X408" s="478"/>
      <c r="Y408" s="453"/>
      <c r="Z408" s="453"/>
      <c r="AA408" s="478"/>
      <c r="AB408" s="453"/>
      <c r="AC408" s="453"/>
      <c r="AT408" s="59"/>
    </row>
    <row r="409" spans="1:46" s="41" customFormat="1">
      <c r="A409" s="45"/>
      <c r="B409" s="15"/>
      <c r="C409" s="16"/>
      <c r="D409" s="16"/>
      <c r="E409" s="16"/>
      <c r="F409" s="16"/>
      <c r="G409" s="39"/>
      <c r="H409" s="40"/>
      <c r="I409" s="40"/>
      <c r="J409" s="40"/>
      <c r="L409" s="17"/>
      <c r="O409" s="327"/>
      <c r="Q409" s="327"/>
      <c r="S409" s="390"/>
      <c r="T409" s="453"/>
      <c r="U409" s="478"/>
      <c r="V409" s="478"/>
      <c r="W409" s="453"/>
      <c r="X409" s="478"/>
      <c r="Y409" s="453"/>
      <c r="Z409" s="453"/>
      <c r="AA409" s="478"/>
      <c r="AB409" s="453"/>
      <c r="AC409" s="453"/>
      <c r="AT409" s="59"/>
    </row>
    <row r="410" spans="1:46" s="41" customFormat="1">
      <c r="A410" s="45"/>
      <c r="B410" s="15"/>
      <c r="C410" s="16"/>
      <c r="D410" s="16"/>
      <c r="E410" s="16"/>
      <c r="F410" s="16"/>
      <c r="G410" s="39"/>
      <c r="H410" s="40"/>
      <c r="I410" s="40"/>
      <c r="J410" s="40"/>
      <c r="L410" s="17"/>
      <c r="O410" s="327"/>
      <c r="Q410" s="327"/>
      <c r="S410" s="390"/>
      <c r="T410" s="453"/>
      <c r="U410" s="478"/>
      <c r="V410" s="478"/>
      <c r="W410" s="453"/>
      <c r="X410" s="478"/>
      <c r="Y410" s="453"/>
      <c r="Z410" s="453"/>
      <c r="AA410" s="478"/>
      <c r="AB410" s="453"/>
      <c r="AC410" s="453"/>
      <c r="AT410" s="59"/>
    </row>
    <row r="411" spans="1:46" s="41" customFormat="1">
      <c r="A411" s="45"/>
      <c r="B411" s="15"/>
      <c r="C411" s="16"/>
      <c r="D411" s="16"/>
      <c r="E411" s="16"/>
      <c r="F411" s="16"/>
      <c r="G411" s="39"/>
      <c r="H411" s="40"/>
      <c r="I411" s="40"/>
      <c r="J411" s="40"/>
      <c r="L411" s="17"/>
      <c r="O411" s="327"/>
      <c r="Q411" s="327"/>
      <c r="S411" s="390"/>
      <c r="T411" s="453"/>
      <c r="U411" s="478"/>
      <c r="V411" s="478"/>
      <c r="W411" s="453"/>
      <c r="X411" s="478"/>
      <c r="Y411" s="453"/>
      <c r="Z411" s="453"/>
      <c r="AA411" s="478"/>
      <c r="AB411" s="453"/>
      <c r="AC411" s="453"/>
      <c r="AT411" s="59"/>
    </row>
    <row r="412" spans="1:46" s="41" customFormat="1">
      <c r="A412" s="45"/>
      <c r="B412" s="15"/>
      <c r="C412" s="16"/>
      <c r="D412" s="16"/>
      <c r="E412" s="16"/>
      <c r="F412" s="16"/>
      <c r="G412" s="39"/>
      <c r="H412" s="40"/>
      <c r="I412" s="40"/>
      <c r="J412" s="40"/>
      <c r="L412" s="17"/>
      <c r="O412" s="327"/>
      <c r="Q412" s="327"/>
      <c r="S412" s="390"/>
      <c r="T412" s="453"/>
      <c r="U412" s="478"/>
      <c r="V412" s="478"/>
      <c r="W412" s="453"/>
      <c r="X412" s="478"/>
      <c r="Y412" s="453"/>
      <c r="Z412" s="453"/>
      <c r="AA412" s="478"/>
      <c r="AB412" s="453"/>
      <c r="AC412" s="453"/>
      <c r="AT412" s="59"/>
    </row>
    <row r="413" spans="1:46" s="41" customFormat="1">
      <c r="A413" s="45"/>
      <c r="B413" s="15"/>
      <c r="C413" s="16"/>
      <c r="D413" s="16"/>
      <c r="E413" s="16"/>
      <c r="F413" s="16"/>
      <c r="G413" s="39"/>
      <c r="H413" s="40"/>
      <c r="I413" s="40"/>
      <c r="J413" s="40"/>
      <c r="L413" s="17"/>
      <c r="O413" s="327"/>
      <c r="Q413" s="327"/>
      <c r="S413" s="390"/>
      <c r="T413" s="453"/>
      <c r="U413" s="478"/>
      <c r="V413" s="478"/>
      <c r="W413" s="453"/>
      <c r="X413" s="478"/>
      <c r="Y413" s="453"/>
      <c r="Z413" s="453"/>
      <c r="AA413" s="478"/>
      <c r="AB413" s="453"/>
      <c r="AC413" s="453"/>
      <c r="AT413" s="59"/>
    </row>
    <row r="414" spans="1:46" s="41" customFormat="1">
      <c r="A414" s="45"/>
      <c r="B414" s="15"/>
      <c r="C414" s="16"/>
      <c r="D414" s="16"/>
      <c r="E414" s="16"/>
      <c r="F414" s="16"/>
      <c r="G414" s="39"/>
      <c r="H414" s="40"/>
      <c r="I414" s="40"/>
      <c r="J414" s="40"/>
      <c r="L414" s="17"/>
      <c r="O414" s="327"/>
      <c r="Q414" s="327"/>
      <c r="S414" s="390"/>
      <c r="T414" s="453"/>
      <c r="U414" s="478"/>
      <c r="V414" s="478"/>
      <c r="W414" s="453"/>
      <c r="X414" s="478"/>
      <c r="Y414" s="453"/>
      <c r="Z414" s="453"/>
      <c r="AA414" s="478"/>
      <c r="AB414" s="453"/>
      <c r="AC414" s="453"/>
      <c r="AT414" s="59"/>
    </row>
    <row r="415" spans="1:46" s="41" customFormat="1">
      <c r="A415" s="45"/>
      <c r="B415" s="15"/>
      <c r="C415" s="16"/>
      <c r="D415" s="16"/>
      <c r="E415" s="16"/>
      <c r="F415" s="16"/>
      <c r="G415" s="39"/>
      <c r="H415" s="40"/>
      <c r="I415" s="40"/>
      <c r="J415" s="40"/>
      <c r="L415" s="17"/>
      <c r="O415" s="327"/>
      <c r="Q415" s="327"/>
      <c r="S415" s="390"/>
      <c r="T415" s="453"/>
      <c r="U415" s="478"/>
      <c r="V415" s="478"/>
      <c r="W415" s="453"/>
      <c r="X415" s="478"/>
      <c r="Y415" s="453"/>
      <c r="Z415" s="453"/>
      <c r="AA415" s="478"/>
      <c r="AB415" s="453"/>
      <c r="AC415" s="453"/>
      <c r="AT415" s="59"/>
    </row>
  </sheetData>
  <sheetProtection password="D99A" sheet="1" objects="1" scenarios="1" formatCells="0" formatRows="0" insertRows="0" deleteRows="0" selectLockedCells="1"/>
  <dataConsolidate/>
  <mergeCells count="23">
    <mergeCell ref="Q15:R15"/>
    <mergeCell ref="T25:AC25"/>
    <mergeCell ref="O17:P17"/>
    <mergeCell ref="E21:E22"/>
    <mergeCell ref="D201:K201"/>
    <mergeCell ref="D212:K212"/>
    <mergeCell ref="O25:R25"/>
    <mergeCell ref="D226:K226"/>
    <mergeCell ref="D28:K28"/>
    <mergeCell ref="D254:K254"/>
    <mergeCell ref="AS31:BE34"/>
    <mergeCell ref="D115:K115"/>
    <mergeCell ref="D129:K129"/>
    <mergeCell ref="D143:K143"/>
    <mergeCell ref="D159:K159"/>
    <mergeCell ref="D173:K173"/>
    <mergeCell ref="D187:K187"/>
    <mergeCell ref="D44:K44"/>
    <mergeCell ref="D60:K60"/>
    <mergeCell ref="D71:K71"/>
    <mergeCell ref="D85:K85"/>
    <mergeCell ref="D101:K101"/>
    <mergeCell ref="D240:K240"/>
  </mergeCells>
  <phoneticPr fontId="12" type="noConversion"/>
  <dataValidations count="5">
    <dataValidation type="list" allowBlank="1" showInputMessage="1" showErrorMessage="1" sqref="B28 B44 B60 B71 B85 B101 B115 B129 B143 B159 B173 B187 B201 B212 B254 B240 B226">
      <formula1>$AC$3:$AC$19</formula1>
    </dataValidation>
    <dataValidation type="list" allowBlank="1" showInputMessage="1" showErrorMessage="1" sqref="H21">
      <formula1>$BE$3</formula1>
    </dataValidation>
    <dataValidation type="list" showInputMessage="1" showErrorMessage="1" error="SELECT EITHER BUDGET OR ACTUALS" sqref="R4:AB4">
      <formula1>$BE$6:$BE$7</formula1>
    </dataValidation>
    <dataValidation type="list" allowBlank="1" showInputMessage="1" showErrorMessage="1" sqref="C1">
      <formula1>$BE$9:$BE$11</formula1>
    </dataValidation>
    <dataValidation type="list" allowBlank="1" showInputMessage="1" showErrorMessage="1" sqref="Q17">
      <formula1>$BE$5</formula1>
    </dataValidation>
  </dataValidations>
  <pageMargins left="0.5" right="0.5" top="0.76" bottom="0.44" header="0.23" footer="0.19"/>
  <pageSetup scale="65" fitToHeight="0" orientation="landscape"/>
  <headerFooter>
    <oddHeader>&amp;L&amp;K000000CRUE&amp;C&amp;K000000_x000D_&amp;R&amp;K000000&amp;A_x000D_</oddHeader>
    <oddFooter>&amp;L&amp;K000000Print &amp;D &amp;T&amp;R&amp;K000000&amp;P of &amp;N</oddFooter>
  </headerFooter>
  <ignoredErrors>
    <ignoredError sqref="K63:K67 G67 D57:E57 K32:K41 D41:E41 H41 K47:K57 I52 H53:I57 H47:I48 H50:I51 I49" emptyCellReference="1"/>
    <ignoredError sqref="F40" unlockedFormula="1"/>
  </ignoredErrors>
  <extLst>
    <ext xmlns:mx="http://schemas.microsoft.com/office/mac/excel/2008/main" uri="{64002731-A6B0-56B0-2670-7721B7C09600}">
      <mx:PLV Mode="0" OnePage="0" WScale="96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ESTIMATE</vt:lpstr>
      <vt:lpstr>FINANCIAL BREAKOUT</vt:lpstr>
    </vt:vector>
  </TitlesOfParts>
  <Company>Preferred Hotel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lroark</dc:creator>
  <cp:lastModifiedBy>Adam Rosen</cp:lastModifiedBy>
  <cp:lastPrinted>2013-07-17T23:28:02Z</cp:lastPrinted>
  <dcterms:created xsi:type="dcterms:W3CDTF">2009-04-29T17:42:32Z</dcterms:created>
  <dcterms:modified xsi:type="dcterms:W3CDTF">2018-08-13T21:23:15Z</dcterms:modified>
</cp:coreProperties>
</file>